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66925"/>
  <xr:revisionPtr revIDLastSave="0" documentId="13_ncr:1_{DA486F61-CBB1-4011-9FD1-B0F2630A31E0}" xr6:coauthVersionLast="47" xr6:coauthVersionMax="47" xr10:uidLastSave="{00000000-0000-0000-0000-000000000000}"/>
  <bookViews>
    <workbookView xWindow="-108" yWindow="-108" windowWidth="23256" windowHeight="12576" xr2:uid="{A3856C74-8351-4D5B-96BB-CC2AD08D484A}"/>
  </bookViews>
  <sheets>
    <sheet name="README" sheetId="7" r:id="rId1"/>
    <sheet name="Project Details" sheetId="6" r:id="rId2"/>
    <sheet name="Input" sheetId="24" r:id="rId3"/>
    <sheet name="Lookups" sheetId="26" state="hidden" r:id="rId4"/>
    <sheet name="EFs" sheetId="25" r:id="rId5"/>
    <sheet name="Graphing Data" sheetId="22" state="hidden" r:id="rId6"/>
    <sheet name="Index Formatting" sheetId="18" state="hidden" r:id="rId7"/>
    <sheet name="Lookup" sheetId="8" state="hidden" r:id="rId8"/>
    <sheet name="Month Table" sheetId="2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4" i="24" l="1"/>
  <c r="B14" i="22" l="1"/>
  <c r="M15" i="22"/>
  <c r="L15" i="22"/>
  <c r="K15" i="22"/>
  <c r="J15" i="22"/>
  <c r="I15" i="22"/>
  <c r="H15" i="22"/>
  <c r="G15" i="22"/>
  <c r="F15" i="22"/>
  <c r="E15" i="22"/>
  <c r="D15" i="22"/>
  <c r="C15" i="22"/>
  <c r="B15" i="22"/>
  <c r="C10" i="22"/>
  <c r="D10" i="22"/>
  <c r="E10" i="22"/>
  <c r="F10" i="22"/>
  <c r="G10" i="22"/>
  <c r="H10" i="22"/>
  <c r="I10" i="22"/>
  <c r="J10" i="22"/>
  <c r="K10" i="22"/>
  <c r="L10" i="22"/>
  <c r="M10" i="22"/>
  <c r="C11" i="22"/>
  <c r="D11" i="22"/>
  <c r="E11" i="22"/>
  <c r="F11" i="22"/>
  <c r="G11" i="22"/>
  <c r="H11" i="22"/>
  <c r="I11" i="22"/>
  <c r="J11" i="22"/>
  <c r="K11" i="22"/>
  <c r="L11" i="22"/>
  <c r="M11" i="22"/>
  <c r="C12" i="22"/>
  <c r="D12" i="22"/>
  <c r="E12" i="22"/>
  <c r="F12" i="22"/>
  <c r="G12" i="22"/>
  <c r="H12" i="22"/>
  <c r="I12" i="22"/>
  <c r="J12" i="22"/>
  <c r="K12" i="22"/>
  <c r="L12" i="22"/>
  <c r="M12" i="22"/>
  <c r="C13" i="22"/>
  <c r="D13" i="22"/>
  <c r="E13" i="22"/>
  <c r="F13" i="22"/>
  <c r="G13" i="22"/>
  <c r="H13" i="22"/>
  <c r="I13" i="22"/>
  <c r="J13" i="22"/>
  <c r="K13" i="22"/>
  <c r="L13" i="22"/>
  <c r="M13" i="22"/>
  <c r="C14" i="22"/>
  <c r="D14" i="22"/>
  <c r="E14" i="22"/>
  <c r="F14" i="22"/>
  <c r="G14" i="22"/>
  <c r="H14" i="22"/>
  <c r="I14" i="22"/>
  <c r="J14" i="22"/>
  <c r="K14" i="22"/>
  <c r="L14" i="22"/>
  <c r="M14" i="22"/>
  <c r="C16" i="22"/>
  <c r="D16" i="22"/>
  <c r="E16" i="22"/>
  <c r="F16" i="22"/>
  <c r="G16" i="22"/>
  <c r="H16" i="22"/>
  <c r="I16" i="22"/>
  <c r="J16" i="22"/>
  <c r="K16" i="22"/>
  <c r="L16" i="22"/>
  <c r="M16" i="22"/>
  <c r="C17" i="22"/>
  <c r="D17" i="22"/>
  <c r="E17" i="22"/>
  <c r="F17" i="22"/>
  <c r="G17" i="22"/>
  <c r="H17" i="22"/>
  <c r="I17" i="22"/>
  <c r="J17" i="22"/>
  <c r="K17" i="22"/>
  <c r="L17" i="22"/>
  <c r="M17" i="22"/>
  <c r="C18" i="22"/>
  <c r="D18" i="22"/>
  <c r="E18" i="22"/>
  <c r="F18" i="22"/>
  <c r="G18" i="22"/>
  <c r="H18" i="22"/>
  <c r="I18" i="22"/>
  <c r="J18" i="22"/>
  <c r="K18" i="22"/>
  <c r="L18" i="22"/>
  <c r="M18" i="22"/>
  <c r="C19" i="22"/>
  <c r="D19" i="22"/>
  <c r="E19" i="22"/>
  <c r="F19" i="22"/>
  <c r="G19" i="22"/>
  <c r="H19" i="22"/>
  <c r="I19" i="22"/>
  <c r="J19" i="22"/>
  <c r="K19" i="22"/>
  <c r="L19" i="22"/>
  <c r="M19" i="22"/>
  <c r="B19" i="22"/>
  <c r="B18" i="22"/>
  <c r="B17" i="22"/>
  <c r="B16" i="22"/>
  <c r="B13" i="22"/>
  <c r="B12" i="22"/>
  <c r="B11" i="22"/>
  <c r="B10" i="22"/>
  <c r="C9" i="22"/>
  <c r="D9" i="22"/>
  <c r="E9" i="22"/>
  <c r="F9" i="22"/>
  <c r="G9" i="22"/>
  <c r="H9" i="22"/>
  <c r="I9" i="22"/>
  <c r="J9" i="22"/>
  <c r="K9" i="22"/>
  <c r="L9" i="22"/>
  <c r="M9" i="22"/>
  <c r="B9" i="22"/>
  <c r="C8" i="22"/>
  <c r="D8" i="22"/>
  <c r="E8" i="22"/>
  <c r="F8" i="22"/>
  <c r="G8" i="22"/>
  <c r="H8" i="22"/>
  <c r="I8" i="22"/>
  <c r="J8" i="22"/>
  <c r="K8" i="22"/>
  <c r="L8" i="22"/>
  <c r="M8" i="22"/>
  <c r="B8" i="22"/>
  <c r="C7" i="22"/>
  <c r="D7" i="22"/>
  <c r="E7" i="22"/>
  <c r="F7" i="22"/>
  <c r="G7" i="22"/>
  <c r="H7" i="22"/>
  <c r="I7" i="22"/>
  <c r="J7" i="22"/>
  <c r="K7" i="22"/>
  <c r="L7" i="22"/>
  <c r="M7" i="22"/>
  <c r="B7" i="22"/>
  <c r="C6" i="22"/>
  <c r="D6" i="22"/>
  <c r="E6" i="22"/>
  <c r="F6" i="22"/>
  <c r="G6" i="22"/>
  <c r="H6" i="22"/>
  <c r="I6" i="22"/>
  <c r="J6" i="22"/>
  <c r="K6" i="22"/>
  <c r="L6" i="22"/>
  <c r="M6" i="22"/>
  <c r="B6" i="22"/>
  <c r="C5" i="22"/>
  <c r="D5" i="22"/>
  <c r="E5" i="22"/>
  <c r="F5" i="22"/>
  <c r="G5" i="22"/>
  <c r="H5" i="22"/>
  <c r="I5" i="22"/>
  <c r="J5" i="22"/>
  <c r="K5" i="22"/>
  <c r="L5" i="22"/>
  <c r="M5" i="22"/>
  <c r="B5" i="22"/>
  <c r="C4" i="22"/>
  <c r="D4" i="22"/>
  <c r="E4" i="22"/>
  <c r="F4" i="22"/>
  <c r="G4" i="22"/>
  <c r="H4" i="22"/>
  <c r="I4" i="22"/>
  <c r="J4" i="22"/>
  <c r="K4" i="22"/>
  <c r="L4" i="22"/>
  <c r="M4" i="22"/>
  <c r="B4" i="22"/>
  <c r="C3" i="22"/>
  <c r="D3" i="22"/>
  <c r="E3" i="22"/>
  <c r="F3" i="22"/>
  <c r="G3" i="22"/>
  <c r="H3" i="22"/>
  <c r="I3" i="22"/>
  <c r="J3" i="22"/>
  <c r="K3" i="22"/>
  <c r="L3" i="22"/>
  <c r="M3" i="22"/>
  <c r="B3" i="22"/>
  <c r="C2" i="22"/>
  <c r="D2" i="22"/>
  <c r="E2" i="22"/>
  <c r="F2" i="22"/>
  <c r="G2" i="22"/>
  <c r="H2" i="22"/>
  <c r="I2" i="22"/>
  <c r="J2" i="22"/>
  <c r="K2" i="22"/>
  <c r="L2" i="22"/>
  <c r="M2" i="22"/>
  <c r="B2" i="22"/>
  <c r="E303" i="24"/>
  <c r="AA303" i="24" s="1"/>
  <c r="T335" i="24"/>
  <c r="T334" i="24"/>
  <c r="T322" i="24"/>
  <c r="T20" i="24"/>
  <c r="E4" i="24"/>
  <c r="AE335" i="24"/>
  <c r="AD335" i="24"/>
  <c r="AC335" i="24"/>
  <c r="AB335" i="24"/>
  <c r="AA335" i="24"/>
  <c r="Z335" i="24"/>
  <c r="Y335" i="24"/>
  <c r="X335" i="24"/>
  <c r="W335" i="24"/>
  <c r="V335" i="24"/>
  <c r="U335" i="24"/>
  <c r="AE334" i="24"/>
  <c r="AD334" i="24"/>
  <c r="AC334" i="24"/>
  <c r="AB334" i="24"/>
  <c r="AA334" i="24"/>
  <c r="Z334" i="24"/>
  <c r="Y334" i="24"/>
  <c r="X334" i="24"/>
  <c r="W334" i="24"/>
  <c r="V334" i="24"/>
  <c r="AE332" i="24"/>
  <c r="AD332" i="24"/>
  <c r="AC332" i="24"/>
  <c r="AB332" i="24"/>
  <c r="AA332" i="24"/>
  <c r="Z332" i="24"/>
  <c r="Y332" i="24"/>
  <c r="X332" i="24"/>
  <c r="W332" i="24"/>
  <c r="V332" i="24"/>
  <c r="U332" i="24"/>
  <c r="T332" i="24"/>
  <c r="AE331" i="24"/>
  <c r="AD331" i="24"/>
  <c r="AC331" i="24"/>
  <c r="AB331" i="24"/>
  <c r="AA331" i="24"/>
  <c r="Z331" i="24"/>
  <c r="Y331" i="24"/>
  <c r="X331" i="24"/>
  <c r="W331" i="24"/>
  <c r="V331" i="24"/>
  <c r="U331" i="24"/>
  <c r="T331" i="24"/>
  <c r="AE330" i="24"/>
  <c r="AD330" i="24"/>
  <c r="AC330" i="24"/>
  <c r="AB330" i="24"/>
  <c r="AA330" i="24"/>
  <c r="Z330" i="24"/>
  <c r="Y330" i="24"/>
  <c r="X330" i="24"/>
  <c r="W330" i="24"/>
  <c r="V330" i="24"/>
  <c r="U330" i="24"/>
  <c r="T330" i="24"/>
  <c r="AE329" i="24"/>
  <c r="AD329" i="24"/>
  <c r="AC329" i="24"/>
  <c r="AB329" i="24"/>
  <c r="AA329" i="24"/>
  <c r="Z329" i="24"/>
  <c r="Y329" i="24"/>
  <c r="X329" i="24"/>
  <c r="W329" i="24"/>
  <c r="V329" i="24"/>
  <c r="U329" i="24"/>
  <c r="T329" i="24"/>
  <c r="AE328" i="24"/>
  <c r="AD328" i="24"/>
  <c r="AC328" i="24"/>
  <c r="AB328" i="24"/>
  <c r="AA328" i="24"/>
  <c r="Z328" i="24"/>
  <c r="Y328" i="24"/>
  <c r="X328" i="24"/>
  <c r="W328" i="24"/>
  <c r="V328" i="24"/>
  <c r="U328" i="24"/>
  <c r="T328" i="24"/>
  <c r="AE327" i="24"/>
  <c r="AD327" i="24"/>
  <c r="AC327" i="24"/>
  <c r="AB327" i="24"/>
  <c r="AA327" i="24"/>
  <c r="Z327" i="24"/>
  <c r="Y327" i="24"/>
  <c r="X327" i="24"/>
  <c r="W327" i="24"/>
  <c r="V327" i="24"/>
  <c r="U327" i="24"/>
  <c r="T327" i="24"/>
  <c r="AE326" i="24"/>
  <c r="AD326" i="24"/>
  <c r="AC326" i="24"/>
  <c r="AB326" i="24"/>
  <c r="AA326" i="24"/>
  <c r="Z326" i="24"/>
  <c r="Y326" i="24"/>
  <c r="X326" i="24"/>
  <c r="W326" i="24"/>
  <c r="V326" i="24"/>
  <c r="U326" i="24"/>
  <c r="T326" i="24"/>
  <c r="AE325" i="24"/>
  <c r="AD325" i="24"/>
  <c r="AC325" i="24"/>
  <c r="AB325" i="24"/>
  <c r="AA325" i="24"/>
  <c r="Z325" i="24"/>
  <c r="Y325" i="24"/>
  <c r="X325" i="24"/>
  <c r="W325" i="24"/>
  <c r="V325" i="24"/>
  <c r="U325" i="24"/>
  <c r="T325" i="24"/>
  <c r="AE324" i="24"/>
  <c r="AD324" i="24"/>
  <c r="AC324" i="24"/>
  <c r="AB324" i="24"/>
  <c r="AA324" i="24"/>
  <c r="Z324" i="24"/>
  <c r="Y324" i="24"/>
  <c r="X324" i="24"/>
  <c r="W324" i="24"/>
  <c r="V324" i="24"/>
  <c r="U324" i="24"/>
  <c r="T324" i="24"/>
  <c r="AE323" i="24"/>
  <c r="AD323" i="24"/>
  <c r="AC323" i="24"/>
  <c r="AB323" i="24"/>
  <c r="AA323" i="24"/>
  <c r="Z323" i="24"/>
  <c r="Y323" i="24"/>
  <c r="X323" i="24"/>
  <c r="W323" i="24"/>
  <c r="V323" i="24"/>
  <c r="U323" i="24"/>
  <c r="T323" i="24"/>
  <c r="AE322" i="24"/>
  <c r="AD322" i="24"/>
  <c r="AC322" i="24"/>
  <c r="AB322" i="24"/>
  <c r="AA322" i="24"/>
  <c r="Z322" i="24"/>
  <c r="Y322" i="24"/>
  <c r="X322" i="24"/>
  <c r="W322" i="24"/>
  <c r="V322" i="24"/>
  <c r="U322" i="24"/>
  <c r="AE320" i="24"/>
  <c r="AD320" i="24"/>
  <c r="AC320" i="24"/>
  <c r="AB320" i="24"/>
  <c r="AA320" i="24"/>
  <c r="Z320" i="24"/>
  <c r="Y320" i="24"/>
  <c r="X320" i="24"/>
  <c r="W320" i="24"/>
  <c r="V320" i="24"/>
  <c r="U320" i="24"/>
  <c r="T320" i="24"/>
  <c r="AE319" i="24"/>
  <c r="AD319" i="24"/>
  <c r="AC319" i="24"/>
  <c r="AB319" i="24"/>
  <c r="AA319" i="24"/>
  <c r="Z319" i="24"/>
  <c r="Y319" i="24"/>
  <c r="X319" i="24"/>
  <c r="W319" i="24"/>
  <c r="V319" i="24"/>
  <c r="U319" i="24"/>
  <c r="T319" i="24"/>
  <c r="AE318" i="24"/>
  <c r="AD318" i="24"/>
  <c r="AC318" i="24"/>
  <c r="AB318" i="24"/>
  <c r="AA318" i="24"/>
  <c r="Z318" i="24"/>
  <c r="Y318" i="24"/>
  <c r="X318" i="24"/>
  <c r="W318" i="24"/>
  <c r="V318" i="24"/>
  <c r="U318" i="24"/>
  <c r="T318" i="24"/>
  <c r="AE317" i="24"/>
  <c r="AD317" i="24"/>
  <c r="AC317" i="24"/>
  <c r="AB317" i="24"/>
  <c r="AA317" i="24"/>
  <c r="Z317" i="24"/>
  <c r="Y317" i="24"/>
  <c r="X317" i="24"/>
  <c r="W317" i="24"/>
  <c r="V317" i="24"/>
  <c r="U317" i="24"/>
  <c r="T317" i="24"/>
  <c r="AE315" i="24"/>
  <c r="AD315" i="24"/>
  <c r="AC315" i="24"/>
  <c r="AB315" i="24"/>
  <c r="AA315" i="24"/>
  <c r="Z315" i="24"/>
  <c r="Y315" i="24"/>
  <c r="X315" i="24"/>
  <c r="W315" i="24"/>
  <c r="V315" i="24"/>
  <c r="U315" i="24"/>
  <c r="T315" i="24"/>
  <c r="AE314" i="24"/>
  <c r="AD314" i="24"/>
  <c r="AC314" i="24"/>
  <c r="AB314" i="24"/>
  <c r="AA314" i="24"/>
  <c r="Z314" i="24"/>
  <c r="Y314" i="24"/>
  <c r="X314" i="24"/>
  <c r="W314" i="24"/>
  <c r="V314" i="24"/>
  <c r="U314" i="24"/>
  <c r="T314" i="24"/>
  <c r="AE313" i="24"/>
  <c r="AD313" i="24"/>
  <c r="AC313" i="24"/>
  <c r="AB313" i="24"/>
  <c r="AA313" i="24"/>
  <c r="Z313" i="24"/>
  <c r="Y313" i="24"/>
  <c r="X313" i="24"/>
  <c r="W313" i="24"/>
  <c r="V313" i="24"/>
  <c r="U313" i="24"/>
  <c r="T313" i="24"/>
  <c r="AE312" i="24"/>
  <c r="AD312" i="24"/>
  <c r="AC312" i="24"/>
  <c r="AB312" i="24"/>
  <c r="AA312" i="24"/>
  <c r="Z312" i="24"/>
  <c r="Y312" i="24"/>
  <c r="X312" i="24"/>
  <c r="W312" i="24"/>
  <c r="V312" i="24"/>
  <c r="U312" i="24"/>
  <c r="T312" i="24"/>
  <c r="AE311" i="24"/>
  <c r="AD311" i="24"/>
  <c r="AC311" i="24"/>
  <c r="AB311" i="24"/>
  <c r="AA311" i="24"/>
  <c r="Z311" i="24"/>
  <c r="Y311" i="24"/>
  <c r="X311" i="24"/>
  <c r="W311" i="24"/>
  <c r="V311" i="24"/>
  <c r="U311" i="24"/>
  <c r="T311" i="24"/>
  <c r="AE310" i="24"/>
  <c r="AD310" i="24"/>
  <c r="AC310" i="24"/>
  <c r="AB310" i="24"/>
  <c r="AA310" i="24"/>
  <c r="Z310" i="24"/>
  <c r="Y310" i="24"/>
  <c r="X310" i="24"/>
  <c r="W310" i="24"/>
  <c r="V310" i="24"/>
  <c r="U310" i="24"/>
  <c r="T310" i="24"/>
  <c r="AE309" i="24"/>
  <c r="AD309" i="24"/>
  <c r="AC309" i="24"/>
  <c r="AB309" i="24"/>
  <c r="AA309" i="24"/>
  <c r="Z309" i="24"/>
  <c r="Y309" i="24"/>
  <c r="X309" i="24"/>
  <c r="W309" i="24"/>
  <c r="V309" i="24"/>
  <c r="U309" i="24"/>
  <c r="T309" i="24"/>
  <c r="AE308" i="24"/>
  <c r="AD308" i="24"/>
  <c r="AC308" i="24"/>
  <c r="AB308" i="24"/>
  <c r="AA308" i="24"/>
  <c r="Z308" i="24"/>
  <c r="Y308" i="24"/>
  <c r="X308" i="24"/>
  <c r="W308" i="24"/>
  <c r="V308" i="24"/>
  <c r="U308" i="24"/>
  <c r="T308" i="24"/>
  <c r="AE307" i="24"/>
  <c r="AD307" i="24"/>
  <c r="AC307" i="24"/>
  <c r="AB307" i="24"/>
  <c r="AA307" i="24"/>
  <c r="Z307" i="24"/>
  <c r="Y307" i="24"/>
  <c r="X307" i="24"/>
  <c r="W307" i="24"/>
  <c r="V307" i="24"/>
  <c r="U307" i="24"/>
  <c r="T307" i="24"/>
  <c r="AE301" i="24"/>
  <c r="AD301" i="24"/>
  <c r="AC301" i="24"/>
  <c r="AB301" i="24"/>
  <c r="AA301" i="24"/>
  <c r="Z301" i="24"/>
  <c r="Y301" i="24"/>
  <c r="X301" i="24"/>
  <c r="W301" i="24"/>
  <c r="V301" i="24"/>
  <c r="U301" i="24"/>
  <c r="T301" i="24"/>
  <c r="AE300" i="24"/>
  <c r="AD300" i="24"/>
  <c r="AC300" i="24"/>
  <c r="AB300" i="24"/>
  <c r="AA300" i="24"/>
  <c r="Z300" i="24"/>
  <c r="Y300" i="24"/>
  <c r="X300" i="24"/>
  <c r="W300" i="24"/>
  <c r="V300" i="24"/>
  <c r="U300" i="24"/>
  <c r="T300" i="24"/>
  <c r="AE299" i="24"/>
  <c r="AD299" i="24"/>
  <c r="AC299" i="24"/>
  <c r="AB299" i="24"/>
  <c r="AA299" i="24"/>
  <c r="Z299" i="24"/>
  <c r="Y299" i="24"/>
  <c r="X299" i="24"/>
  <c r="W299" i="24"/>
  <c r="V299" i="24"/>
  <c r="U299" i="24"/>
  <c r="T299" i="24"/>
  <c r="AE298" i="24"/>
  <c r="AD298" i="24"/>
  <c r="AC298" i="24"/>
  <c r="AB298" i="24"/>
  <c r="AA298" i="24"/>
  <c r="Z298" i="24"/>
  <c r="Y298" i="24"/>
  <c r="X298" i="24"/>
  <c r="W298" i="24"/>
  <c r="V298" i="24"/>
  <c r="U298" i="24"/>
  <c r="T298" i="24"/>
  <c r="AE297" i="24"/>
  <c r="AD297" i="24"/>
  <c r="AC297" i="24"/>
  <c r="AB297" i="24"/>
  <c r="AA297" i="24"/>
  <c r="Z297" i="24"/>
  <c r="Y297" i="24"/>
  <c r="X297" i="24"/>
  <c r="W297" i="24"/>
  <c r="V297" i="24"/>
  <c r="U297" i="24"/>
  <c r="T297" i="24"/>
  <c r="AE296" i="24"/>
  <c r="AD296" i="24"/>
  <c r="AC296" i="24"/>
  <c r="AB296" i="24"/>
  <c r="AA296" i="24"/>
  <c r="Z296" i="24"/>
  <c r="Y296" i="24"/>
  <c r="X296" i="24"/>
  <c r="W296" i="24"/>
  <c r="V296" i="24"/>
  <c r="U296" i="24"/>
  <c r="T296" i="24"/>
  <c r="AE295" i="24"/>
  <c r="AD295" i="24"/>
  <c r="AC295" i="24"/>
  <c r="AB295" i="24"/>
  <c r="AA295" i="24"/>
  <c r="Z295" i="24"/>
  <c r="Y295" i="24"/>
  <c r="X295" i="24"/>
  <c r="W295" i="24"/>
  <c r="V295" i="24"/>
  <c r="U295" i="24"/>
  <c r="T295" i="24"/>
  <c r="AE294" i="24"/>
  <c r="AD294" i="24"/>
  <c r="AC294" i="24"/>
  <c r="AB294" i="24"/>
  <c r="AA294" i="24"/>
  <c r="Z294" i="24"/>
  <c r="Y294" i="24"/>
  <c r="X294" i="24"/>
  <c r="W294" i="24"/>
  <c r="V294" i="24"/>
  <c r="U294" i="24"/>
  <c r="T294" i="24"/>
  <c r="AE292" i="24"/>
  <c r="AD292" i="24"/>
  <c r="AC292" i="24"/>
  <c r="AB292" i="24"/>
  <c r="AA292" i="24"/>
  <c r="Z292" i="24"/>
  <c r="Y292" i="24"/>
  <c r="X292" i="24"/>
  <c r="W292" i="24"/>
  <c r="V292" i="24"/>
  <c r="U292" i="24"/>
  <c r="T292" i="24"/>
  <c r="AE291" i="24"/>
  <c r="AD291" i="24"/>
  <c r="AC291" i="24"/>
  <c r="AB291" i="24"/>
  <c r="AA291" i="24"/>
  <c r="Z291" i="24"/>
  <c r="Y291" i="24"/>
  <c r="X291" i="24"/>
  <c r="W291" i="24"/>
  <c r="V291" i="24"/>
  <c r="U291" i="24"/>
  <c r="T291" i="24"/>
  <c r="AE290" i="24"/>
  <c r="AD290" i="24"/>
  <c r="AC290" i="24"/>
  <c r="AB290" i="24"/>
  <c r="AA290" i="24"/>
  <c r="Z290" i="24"/>
  <c r="Y290" i="24"/>
  <c r="X290" i="24"/>
  <c r="W290" i="24"/>
  <c r="V290" i="24"/>
  <c r="U290" i="24"/>
  <c r="T290" i="24"/>
  <c r="AE289" i="24"/>
  <c r="AD289" i="24"/>
  <c r="AC289" i="24"/>
  <c r="AB289" i="24"/>
  <c r="AA289" i="24"/>
  <c r="Z289" i="24"/>
  <c r="Y289" i="24"/>
  <c r="X289" i="24"/>
  <c r="W289" i="24"/>
  <c r="V289" i="24"/>
  <c r="U289" i="24"/>
  <c r="T289" i="24"/>
  <c r="AE287" i="24"/>
  <c r="AD287" i="24"/>
  <c r="AC287" i="24"/>
  <c r="AB287" i="24"/>
  <c r="AA287" i="24"/>
  <c r="Z287" i="24"/>
  <c r="Y287" i="24"/>
  <c r="X287" i="24"/>
  <c r="W287" i="24"/>
  <c r="V287" i="24"/>
  <c r="U287" i="24"/>
  <c r="T287" i="24"/>
  <c r="AE286" i="24"/>
  <c r="AD286" i="24"/>
  <c r="AC286" i="24"/>
  <c r="AB286" i="24"/>
  <c r="AA286" i="24"/>
  <c r="Z286" i="24"/>
  <c r="Y286" i="24"/>
  <c r="X286" i="24"/>
  <c r="W286" i="24"/>
  <c r="V286" i="24"/>
  <c r="U286" i="24"/>
  <c r="T286" i="24"/>
  <c r="AE285" i="24"/>
  <c r="AD285" i="24"/>
  <c r="AC285" i="24"/>
  <c r="AB285" i="24"/>
  <c r="AA285" i="24"/>
  <c r="Z285" i="24"/>
  <c r="Y285" i="24"/>
  <c r="X285" i="24"/>
  <c r="W285" i="24"/>
  <c r="V285" i="24"/>
  <c r="U285" i="24"/>
  <c r="T285" i="24"/>
  <c r="AE284" i="24"/>
  <c r="AD284" i="24"/>
  <c r="AC284" i="24"/>
  <c r="AB284" i="24"/>
  <c r="AA284" i="24"/>
  <c r="Z284" i="24"/>
  <c r="Y284" i="24"/>
  <c r="X284" i="24"/>
  <c r="W284" i="24"/>
  <c r="V284" i="24"/>
  <c r="U284" i="24"/>
  <c r="T284" i="24"/>
  <c r="AE283" i="24"/>
  <c r="AD283" i="24"/>
  <c r="AC283" i="24"/>
  <c r="AB283" i="24"/>
  <c r="AA283" i="24"/>
  <c r="Z283" i="24"/>
  <c r="Y283" i="24"/>
  <c r="X283" i="24"/>
  <c r="W283" i="24"/>
  <c r="V283" i="24"/>
  <c r="U283" i="24"/>
  <c r="T283" i="24"/>
  <c r="AE282" i="24"/>
  <c r="AD282" i="24"/>
  <c r="AC282" i="24"/>
  <c r="AB282" i="24"/>
  <c r="AA282" i="24"/>
  <c r="Z282" i="24"/>
  <c r="Y282" i="24"/>
  <c r="X282" i="24"/>
  <c r="W282" i="24"/>
  <c r="V282" i="24"/>
  <c r="U282" i="24"/>
  <c r="T282" i="24"/>
  <c r="AE281" i="24"/>
  <c r="AD281" i="24"/>
  <c r="AC281" i="24"/>
  <c r="AB281" i="24"/>
  <c r="AA281" i="24"/>
  <c r="Z281" i="24"/>
  <c r="Y281" i="24"/>
  <c r="X281" i="24"/>
  <c r="W281" i="24"/>
  <c r="V281" i="24"/>
  <c r="U281" i="24"/>
  <c r="T281" i="24"/>
  <c r="AE280" i="24"/>
  <c r="AD280" i="24"/>
  <c r="AC280" i="24"/>
  <c r="AB280" i="24"/>
  <c r="AA280" i="24"/>
  <c r="Z280" i="24"/>
  <c r="Y280" i="24"/>
  <c r="X280" i="24"/>
  <c r="W280" i="24"/>
  <c r="V280" i="24"/>
  <c r="U280" i="24"/>
  <c r="T280" i="24"/>
  <c r="AE279" i="24"/>
  <c r="AD279" i="24"/>
  <c r="AC279" i="24"/>
  <c r="AB279" i="24"/>
  <c r="AA279" i="24"/>
  <c r="Z279" i="24"/>
  <c r="Y279" i="24"/>
  <c r="X279" i="24"/>
  <c r="W279" i="24"/>
  <c r="V279" i="24"/>
  <c r="U279" i="24"/>
  <c r="T279" i="24"/>
  <c r="AE278" i="24"/>
  <c r="AD278" i="24"/>
  <c r="AC278" i="24"/>
  <c r="AB278" i="24"/>
  <c r="AA278" i="24"/>
  <c r="Z278" i="24"/>
  <c r="Y278" i="24"/>
  <c r="X278" i="24"/>
  <c r="W278" i="24"/>
  <c r="V278" i="24"/>
  <c r="U278" i="24"/>
  <c r="T278" i="24"/>
  <c r="AE277" i="24"/>
  <c r="AD277" i="24"/>
  <c r="AC277" i="24"/>
  <c r="AB277" i="24"/>
  <c r="AA277" i="24"/>
  <c r="Z277" i="24"/>
  <c r="Y277" i="24"/>
  <c r="X277" i="24"/>
  <c r="W277" i="24"/>
  <c r="V277" i="24"/>
  <c r="U277" i="24"/>
  <c r="T277" i="24"/>
  <c r="AE276" i="24"/>
  <c r="AD276" i="24"/>
  <c r="AC276" i="24"/>
  <c r="AB276" i="24"/>
  <c r="AA276" i="24"/>
  <c r="Z276" i="24"/>
  <c r="Y276" i="24"/>
  <c r="X276" i="24"/>
  <c r="W276" i="24"/>
  <c r="V276" i="24"/>
  <c r="U276" i="24"/>
  <c r="T276" i="24"/>
  <c r="AE275" i="24"/>
  <c r="AD275" i="24"/>
  <c r="AC275" i="24"/>
  <c r="AB275" i="24"/>
  <c r="AA275" i="24"/>
  <c r="Z275" i="24"/>
  <c r="Y275" i="24"/>
  <c r="X275" i="24"/>
  <c r="W275" i="24"/>
  <c r="V275" i="24"/>
  <c r="U275" i="24"/>
  <c r="T275" i="24"/>
  <c r="AE269" i="24"/>
  <c r="AD269" i="24"/>
  <c r="AC269" i="24"/>
  <c r="AB269" i="24"/>
  <c r="AA269" i="24"/>
  <c r="Z269" i="24"/>
  <c r="Y269" i="24"/>
  <c r="X269" i="24"/>
  <c r="W269" i="24"/>
  <c r="V269" i="24"/>
  <c r="U269" i="24"/>
  <c r="T269" i="24"/>
  <c r="AE268" i="24"/>
  <c r="AD268" i="24"/>
  <c r="AC268" i="24"/>
  <c r="AB268" i="24"/>
  <c r="AA268" i="24"/>
  <c r="Z268" i="24"/>
  <c r="Y268" i="24"/>
  <c r="X268" i="24"/>
  <c r="W268" i="24"/>
  <c r="V268" i="24"/>
  <c r="U268" i="24"/>
  <c r="T268" i="24"/>
  <c r="AE267" i="24"/>
  <c r="AD267" i="24"/>
  <c r="AC267" i="24"/>
  <c r="AB267" i="24"/>
  <c r="AA267" i="24"/>
  <c r="Z267" i="24"/>
  <c r="Y267" i="24"/>
  <c r="X267" i="24"/>
  <c r="W267" i="24"/>
  <c r="V267" i="24"/>
  <c r="U267" i="24"/>
  <c r="T267" i="24"/>
  <c r="AE266" i="24"/>
  <c r="AD266" i="24"/>
  <c r="AC266" i="24"/>
  <c r="AB266" i="24"/>
  <c r="AA266" i="24"/>
  <c r="Z266" i="24"/>
  <c r="Y266" i="24"/>
  <c r="X266" i="24"/>
  <c r="W266" i="24"/>
  <c r="V266" i="24"/>
  <c r="U266" i="24"/>
  <c r="T266" i="24"/>
  <c r="AE265" i="24"/>
  <c r="AD265" i="24"/>
  <c r="AC265" i="24"/>
  <c r="AB265" i="24"/>
  <c r="AA265" i="24"/>
  <c r="Z265" i="24"/>
  <c r="Y265" i="24"/>
  <c r="X265" i="24"/>
  <c r="W265" i="24"/>
  <c r="V265" i="24"/>
  <c r="U265" i="24"/>
  <c r="T265" i="24"/>
  <c r="AE264" i="24"/>
  <c r="AD264" i="24"/>
  <c r="AC264" i="24"/>
  <c r="AB264" i="24"/>
  <c r="AA264" i="24"/>
  <c r="Z264" i="24"/>
  <c r="Y264" i="24"/>
  <c r="X264" i="24"/>
  <c r="W264" i="24"/>
  <c r="V264" i="24"/>
  <c r="U264" i="24"/>
  <c r="T264" i="24"/>
  <c r="AE263" i="24"/>
  <c r="AD263" i="24"/>
  <c r="AC263" i="24"/>
  <c r="AB263" i="24"/>
  <c r="AA263" i="24"/>
  <c r="Z263" i="24"/>
  <c r="Y263" i="24"/>
  <c r="X263" i="24"/>
  <c r="W263" i="24"/>
  <c r="V263" i="24"/>
  <c r="U263" i="24"/>
  <c r="T263" i="24"/>
  <c r="AE261" i="24"/>
  <c r="AD261" i="24"/>
  <c r="AC261" i="24"/>
  <c r="AB261" i="24"/>
  <c r="AA261" i="24"/>
  <c r="Z261" i="24"/>
  <c r="Y261" i="24"/>
  <c r="X261" i="24"/>
  <c r="W261" i="24"/>
  <c r="V261" i="24"/>
  <c r="U261" i="24"/>
  <c r="T261" i="24"/>
  <c r="AE260" i="24"/>
  <c r="AD260" i="24"/>
  <c r="AC260" i="24"/>
  <c r="AB260" i="24"/>
  <c r="AA260" i="24"/>
  <c r="Z260" i="24"/>
  <c r="Y260" i="24"/>
  <c r="X260" i="24"/>
  <c r="W260" i="24"/>
  <c r="V260" i="24"/>
  <c r="U260" i="24"/>
  <c r="T260" i="24"/>
  <c r="AE259" i="24"/>
  <c r="AD259" i="24"/>
  <c r="AC259" i="24"/>
  <c r="AB259" i="24"/>
  <c r="AA259" i="24"/>
  <c r="Z259" i="24"/>
  <c r="Y259" i="24"/>
  <c r="X259" i="24"/>
  <c r="W259" i="24"/>
  <c r="V259" i="24"/>
  <c r="U259" i="24"/>
  <c r="T259" i="24"/>
  <c r="AE258" i="24"/>
  <c r="AD258" i="24"/>
  <c r="AC258" i="24"/>
  <c r="AB258" i="24"/>
  <c r="AA258" i="24"/>
  <c r="Z258" i="24"/>
  <c r="Y258" i="24"/>
  <c r="X258" i="24"/>
  <c r="W258" i="24"/>
  <c r="V258" i="24"/>
  <c r="U258" i="24"/>
  <c r="T258" i="24"/>
  <c r="AE257" i="24"/>
  <c r="AD257" i="24"/>
  <c r="AC257" i="24"/>
  <c r="AB257" i="24"/>
  <c r="AA257" i="24"/>
  <c r="Z257" i="24"/>
  <c r="Y257" i="24"/>
  <c r="X257" i="24"/>
  <c r="W257" i="24"/>
  <c r="V257" i="24"/>
  <c r="U257" i="24"/>
  <c r="T257" i="24"/>
  <c r="AE256" i="24"/>
  <c r="AD256" i="24"/>
  <c r="AC256" i="24"/>
  <c r="AB256" i="24"/>
  <c r="AA256" i="24"/>
  <c r="Z256" i="24"/>
  <c r="Y256" i="24"/>
  <c r="X256" i="24"/>
  <c r="W256" i="24"/>
  <c r="V256" i="24"/>
  <c r="U256" i="24"/>
  <c r="T256" i="24"/>
  <c r="AE255" i="24"/>
  <c r="AD255" i="24"/>
  <c r="AC255" i="24"/>
  <c r="AB255" i="24"/>
  <c r="AA255" i="24"/>
  <c r="Z255" i="24"/>
  <c r="Y255" i="24"/>
  <c r="X255" i="24"/>
  <c r="W255" i="24"/>
  <c r="V255" i="24"/>
  <c r="U255" i="24"/>
  <c r="T255" i="24"/>
  <c r="AE254" i="24"/>
  <c r="AD254" i="24"/>
  <c r="AC254" i="24"/>
  <c r="AB254" i="24"/>
  <c r="AA254" i="24"/>
  <c r="Z254" i="24"/>
  <c r="Y254" i="24"/>
  <c r="X254" i="24"/>
  <c r="W254" i="24"/>
  <c r="V254" i="24"/>
  <c r="U254" i="24"/>
  <c r="T254" i="24"/>
  <c r="AE253" i="24"/>
  <c r="AD253" i="24"/>
  <c r="AC253" i="24"/>
  <c r="AB253" i="24"/>
  <c r="AA253" i="24"/>
  <c r="Z253" i="24"/>
  <c r="Y253" i="24"/>
  <c r="X253" i="24"/>
  <c r="W253" i="24"/>
  <c r="V253" i="24"/>
  <c r="U253" i="24"/>
  <c r="T253" i="24"/>
  <c r="AE252" i="24"/>
  <c r="AD252" i="24"/>
  <c r="AC252" i="24"/>
  <c r="AB252" i="24"/>
  <c r="AA252" i="24"/>
  <c r="Z252" i="24"/>
  <c r="Y252" i="24"/>
  <c r="X252" i="24"/>
  <c r="W252" i="24"/>
  <c r="V252" i="24"/>
  <c r="U252" i="24"/>
  <c r="T252" i="24"/>
  <c r="AE251" i="24"/>
  <c r="AD251" i="24"/>
  <c r="AC251" i="24"/>
  <c r="AB251" i="24"/>
  <c r="AA251" i="24"/>
  <c r="Z251" i="24"/>
  <c r="Y251" i="24"/>
  <c r="X251" i="24"/>
  <c r="W251" i="24"/>
  <c r="V251" i="24"/>
  <c r="U251" i="24"/>
  <c r="T251" i="24"/>
  <c r="AE250" i="24"/>
  <c r="AD250" i="24"/>
  <c r="AC250" i="24"/>
  <c r="AB250" i="24"/>
  <c r="AA250" i="24"/>
  <c r="Z250" i="24"/>
  <c r="Y250" i="24"/>
  <c r="X250" i="24"/>
  <c r="W250" i="24"/>
  <c r="V250" i="24"/>
  <c r="U250" i="24"/>
  <c r="T250" i="24"/>
  <c r="AE249" i="24"/>
  <c r="AD249" i="24"/>
  <c r="AC249" i="24"/>
  <c r="AB249" i="24"/>
  <c r="AA249" i="24"/>
  <c r="Z249" i="24"/>
  <c r="Y249" i="24"/>
  <c r="X249" i="24"/>
  <c r="W249" i="24"/>
  <c r="V249" i="24"/>
  <c r="U249" i="24"/>
  <c r="T249" i="24"/>
  <c r="AE248" i="24"/>
  <c r="AD248" i="24"/>
  <c r="AC248" i="24"/>
  <c r="AB248" i="24"/>
  <c r="AA248" i="24"/>
  <c r="Z248" i="24"/>
  <c r="Y248" i="24"/>
  <c r="X248" i="24"/>
  <c r="W248" i="24"/>
  <c r="V248" i="24"/>
  <c r="U248" i="24"/>
  <c r="T248" i="24"/>
  <c r="AE242" i="24"/>
  <c r="AD242" i="24"/>
  <c r="AC242" i="24"/>
  <c r="AB242" i="24"/>
  <c r="AA242" i="24"/>
  <c r="Z242" i="24"/>
  <c r="Y242" i="24"/>
  <c r="X242" i="24"/>
  <c r="W242" i="24"/>
  <c r="V242" i="24"/>
  <c r="U242" i="24"/>
  <c r="T242" i="24"/>
  <c r="AE241" i="24"/>
  <c r="AD241" i="24"/>
  <c r="AC241" i="24"/>
  <c r="AB241" i="24"/>
  <c r="AA241" i="24"/>
  <c r="Z241" i="24"/>
  <c r="Y241" i="24"/>
  <c r="X241" i="24"/>
  <c r="W241" i="24"/>
  <c r="V241" i="24"/>
  <c r="U241" i="24"/>
  <c r="T241" i="24"/>
  <c r="AE240" i="24"/>
  <c r="AD240" i="24"/>
  <c r="AC240" i="24"/>
  <c r="AB240" i="24"/>
  <c r="AA240" i="24"/>
  <c r="Z240" i="24"/>
  <c r="Y240" i="24"/>
  <c r="X240" i="24"/>
  <c r="W240" i="24"/>
  <c r="V240" i="24"/>
  <c r="U240" i="24"/>
  <c r="T240" i="24"/>
  <c r="AE239" i="24"/>
  <c r="AD239" i="24"/>
  <c r="AC239" i="24"/>
  <c r="AB239" i="24"/>
  <c r="AA239" i="24"/>
  <c r="Z239" i="24"/>
  <c r="Y239" i="24"/>
  <c r="X239" i="24"/>
  <c r="W239" i="24"/>
  <c r="V239" i="24"/>
  <c r="U239" i="24"/>
  <c r="T239" i="24"/>
  <c r="AE238" i="24"/>
  <c r="AD238" i="24"/>
  <c r="AC238" i="24"/>
  <c r="AB238" i="24"/>
  <c r="AA238" i="24"/>
  <c r="Z238" i="24"/>
  <c r="Y238" i="24"/>
  <c r="X238" i="24"/>
  <c r="W238" i="24"/>
  <c r="V238" i="24"/>
  <c r="U238" i="24"/>
  <c r="T238" i="24"/>
  <c r="AE237" i="24"/>
  <c r="AD237" i="24"/>
  <c r="AC237" i="24"/>
  <c r="AB237" i="24"/>
  <c r="AA237" i="24"/>
  <c r="Z237" i="24"/>
  <c r="Y237" i="24"/>
  <c r="X237" i="24"/>
  <c r="W237" i="24"/>
  <c r="V237" i="24"/>
  <c r="U237" i="24"/>
  <c r="T237" i="24"/>
  <c r="AE235" i="24"/>
  <c r="AD235" i="24"/>
  <c r="AC235" i="24"/>
  <c r="AB235" i="24"/>
  <c r="AA235" i="24"/>
  <c r="Z235" i="24"/>
  <c r="Y235" i="24"/>
  <c r="X235" i="24"/>
  <c r="W235" i="24"/>
  <c r="V235" i="24"/>
  <c r="U235" i="24"/>
  <c r="T235" i="24"/>
  <c r="AE234" i="24"/>
  <c r="AD234" i="24"/>
  <c r="AC234" i="24"/>
  <c r="AB234" i="24"/>
  <c r="AA234" i="24"/>
  <c r="Z234" i="24"/>
  <c r="Y234" i="24"/>
  <c r="X234" i="24"/>
  <c r="W234" i="24"/>
  <c r="V234" i="24"/>
  <c r="U234" i="24"/>
  <c r="T234" i="24"/>
  <c r="AE233" i="24"/>
  <c r="AD233" i="24"/>
  <c r="AC233" i="24"/>
  <c r="AB233" i="24"/>
  <c r="AA233" i="24"/>
  <c r="Z233" i="24"/>
  <c r="Y233" i="24"/>
  <c r="X233" i="24"/>
  <c r="W233" i="24"/>
  <c r="V233" i="24"/>
  <c r="U233" i="24"/>
  <c r="T233" i="24"/>
  <c r="AE232" i="24"/>
  <c r="AD232" i="24"/>
  <c r="AC232" i="24"/>
  <c r="AB232" i="24"/>
  <c r="AA232" i="24"/>
  <c r="Z232" i="24"/>
  <c r="Y232" i="24"/>
  <c r="X232" i="24"/>
  <c r="W232" i="24"/>
  <c r="V232" i="24"/>
  <c r="U232" i="24"/>
  <c r="T232" i="24"/>
  <c r="AE231" i="24"/>
  <c r="AD231" i="24"/>
  <c r="AC231" i="24"/>
  <c r="AB231" i="24"/>
  <c r="AA231" i="24"/>
  <c r="Z231" i="24"/>
  <c r="Y231" i="24"/>
  <c r="X231" i="24"/>
  <c r="W231" i="24"/>
  <c r="V231" i="24"/>
  <c r="U231" i="24"/>
  <c r="T231" i="24"/>
  <c r="AE230" i="24"/>
  <c r="AD230" i="24"/>
  <c r="AC230" i="24"/>
  <c r="AB230" i="24"/>
  <c r="AA230" i="24"/>
  <c r="Z230" i="24"/>
  <c r="Y230" i="24"/>
  <c r="X230" i="24"/>
  <c r="W230" i="24"/>
  <c r="V230" i="24"/>
  <c r="U230" i="24"/>
  <c r="T230" i="24"/>
  <c r="AE229" i="24"/>
  <c r="AD229" i="24"/>
  <c r="AC229" i="24"/>
  <c r="AB229" i="24"/>
  <c r="AA229" i="24"/>
  <c r="Z229" i="24"/>
  <c r="Y229" i="24"/>
  <c r="X229" i="24"/>
  <c r="W229" i="24"/>
  <c r="V229" i="24"/>
  <c r="U229" i="24"/>
  <c r="T229" i="24"/>
  <c r="AE228" i="24"/>
  <c r="AD228" i="24"/>
  <c r="AC228" i="24"/>
  <c r="AB228" i="24"/>
  <c r="AA228" i="24"/>
  <c r="Z228" i="24"/>
  <c r="Y228" i="24"/>
  <c r="X228" i="24"/>
  <c r="W228" i="24"/>
  <c r="V228" i="24"/>
  <c r="U228" i="24"/>
  <c r="T228" i="24"/>
  <c r="AE227" i="24"/>
  <c r="AD227" i="24"/>
  <c r="AC227" i="24"/>
  <c r="AB227" i="24"/>
  <c r="AA227" i="24"/>
  <c r="Z227" i="24"/>
  <c r="Y227" i="24"/>
  <c r="X227" i="24"/>
  <c r="W227" i="24"/>
  <c r="V227" i="24"/>
  <c r="U227" i="24"/>
  <c r="T227" i="24"/>
  <c r="AE226" i="24"/>
  <c r="AD226" i="24"/>
  <c r="AC226" i="24"/>
  <c r="AB226" i="24"/>
  <c r="AA226" i="24"/>
  <c r="Z226" i="24"/>
  <c r="Y226" i="24"/>
  <c r="X226" i="24"/>
  <c r="W226" i="24"/>
  <c r="V226" i="24"/>
  <c r="U226" i="24"/>
  <c r="T226" i="24"/>
  <c r="AE225" i="24"/>
  <c r="AD225" i="24"/>
  <c r="AC225" i="24"/>
  <c r="AB225" i="24"/>
  <c r="AA225" i="24"/>
  <c r="Z225" i="24"/>
  <c r="Y225" i="24"/>
  <c r="X225" i="24"/>
  <c r="W225" i="24"/>
  <c r="V225" i="24"/>
  <c r="U225" i="24"/>
  <c r="T225" i="24"/>
  <c r="AE224" i="24"/>
  <c r="AD224" i="24"/>
  <c r="AC224" i="24"/>
  <c r="AB224" i="24"/>
  <c r="AA224" i="24"/>
  <c r="Z224" i="24"/>
  <c r="Y224" i="24"/>
  <c r="X224" i="24"/>
  <c r="W224" i="24"/>
  <c r="V224" i="24"/>
  <c r="U224" i="24"/>
  <c r="T224" i="24"/>
  <c r="AE223" i="24"/>
  <c r="AD223" i="24"/>
  <c r="AC223" i="24"/>
  <c r="AB223" i="24"/>
  <c r="AA223" i="24"/>
  <c r="Z223" i="24"/>
  <c r="Y223" i="24"/>
  <c r="X223" i="24"/>
  <c r="W223" i="24"/>
  <c r="V223" i="24"/>
  <c r="U223" i="24"/>
  <c r="T223" i="24"/>
  <c r="AE222" i="24"/>
  <c r="AD222" i="24"/>
  <c r="AC222" i="24"/>
  <c r="AB222" i="24"/>
  <c r="AA222" i="24"/>
  <c r="Z222" i="24"/>
  <c r="Y222" i="24"/>
  <c r="X222" i="24"/>
  <c r="W222" i="24"/>
  <c r="V222" i="24"/>
  <c r="U222" i="24"/>
  <c r="T222" i="24"/>
  <c r="AE221" i="24"/>
  <c r="AD221" i="24"/>
  <c r="AC221" i="24"/>
  <c r="AB221" i="24"/>
  <c r="AA221" i="24"/>
  <c r="Z221" i="24"/>
  <c r="Y221" i="24"/>
  <c r="X221" i="24"/>
  <c r="W221" i="24"/>
  <c r="V221" i="24"/>
  <c r="U221" i="24"/>
  <c r="T221" i="24"/>
  <c r="AE220" i="24"/>
  <c r="AD220" i="24"/>
  <c r="AC220" i="24"/>
  <c r="AB220" i="24"/>
  <c r="AA220" i="24"/>
  <c r="Z220" i="24"/>
  <c r="Y220" i="24"/>
  <c r="X220" i="24"/>
  <c r="W220" i="24"/>
  <c r="V220" i="24"/>
  <c r="U220" i="24"/>
  <c r="T220" i="24"/>
  <c r="AE219" i="24"/>
  <c r="AD219" i="24"/>
  <c r="AC219" i="24"/>
  <c r="AB219" i="24"/>
  <c r="AA219" i="24"/>
  <c r="Z219" i="24"/>
  <c r="Y219" i="24"/>
  <c r="X219" i="24"/>
  <c r="W219" i="24"/>
  <c r="V219" i="24"/>
  <c r="U219" i="24"/>
  <c r="T219" i="24"/>
  <c r="AE218" i="24"/>
  <c r="AD218" i="24"/>
  <c r="AC218" i="24"/>
  <c r="AB218" i="24"/>
  <c r="AA218" i="24"/>
  <c r="Z218" i="24"/>
  <c r="Y218" i="24"/>
  <c r="X218" i="24"/>
  <c r="W218" i="24"/>
  <c r="V218" i="24"/>
  <c r="U218" i="24"/>
  <c r="T218" i="24"/>
  <c r="AE217" i="24"/>
  <c r="AD217" i="24"/>
  <c r="AC217" i="24"/>
  <c r="AB217" i="24"/>
  <c r="AA217" i="24"/>
  <c r="Z217" i="24"/>
  <c r="Y217" i="24"/>
  <c r="X217" i="24"/>
  <c r="W217" i="24"/>
  <c r="V217" i="24"/>
  <c r="U217" i="24"/>
  <c r="T217" i="24"/>
  <c r="AE216" i="24"/>
  <c r="AD216" i="24"/>
  <c r="AC216" i="24"/>
  <c r="AB216" i="24"/>
  <c r="AA216" i="24"/>
  <c r="Z216" i="24"/>
  <c r="Y216" i="24"/>
  <c r="X216" i="24"/>
  <c r="W216" i="24"/>
  <c r="V216" i="24"/>
  <c r="U216" i="24"/>
  <c r="T216" i="24"/>
  <c r="AE215" i="24"/>
  <c r="AD215" i="24"/>
  <c r="AC215" i="24"/>
  <c r="AB215" i="24"/>
  <c r="AA215" i="24"/>
  <c r="Z215" i="24"/>
  <c r="Y215" i="24"/>
  <c r="X215" i="24"/>
  <c r="W215" i="24"/>
  <c r="V215" i="24"/>
  <c r="U215" i="24"/>
  <c r="T215" i="24"/>
  <c r="AE214" i="24"/>
  <c r="AD214" i="24"/>
  <c r="AC214" i="24"/>
  <c r="AB214" i="24"/>
  <c r="AA214" i="24"/>
  <c r="Z214" i="24"/>
  <c r="Y214" i="24"/>
  <c r="X214" i="24"/>
  <c r="W214" i="24"/>
  <c r="V214" i="24"/>
  <c r="U214" i="24"/>
  <c r="T214" i="24"/>
  <c r="AE213" i="24"/>
  <c r="AD213" i="24"/>
  <c r="AC213" i="24"/>
  <c r="AB213" i="24"/>
  <c r="AA213" i="24"/>
  <c r="Z213" i="24"/>
  <c r="Y213" i="24"/>
  <c r="X213" i="24"/>
  <c r="W213" i="24"/>
  <c r="V213" i="24"/>
  <c r="U213" i="24"/>
  <c r="T213" i="24"/>
  <c r="AE212" i="24"/>
  <c r="AD212" i="24"/>
  <c r="AC212" i="24"/>
  <c r="AB212" i="24"/>
  <c r="AA212" i="24"/>
  <c r="Z212" i="24"/>
  <c r="Y212" i="24"/>
  <c r="X212" i="24"/>
  <c r="W212" i="24"/>
  <c r="V212" i="24"/>
  <c r="U212" i="24"/>
  <c r="T212" i="24"/>
  <c r="AE211" i="24"/>
  <c r="AD211" i="24"/>
  <c r="AC211" i="24"/>
  <c r="AB211" i="24"/>
  <c r="AA211" i="24"/>
  <c r="Z211" i="24"/>
  <c r="Y211" i="24"/>
  <c r="X211" i="24"/>
  <c r="W211" i="24"/>
  <c r="V211" i="24"/>
  <c r="U211" i="24"/>
  <c r="T211" i="24"/>
  <c r="AE210" i="24"/>
  <c r="AD210" i="24"/>
  <c r="AC210" i="24"/>
  <c r="AB210" i="24"/>
  <c r="AA210" i="24"/>
  <c r="Z210" i="24"/>
  <c r="Y210" i="24"/>
  <c r="X210" i="24"/>
  <c r="W210" i="24"/>
  <c r="V210" i="24"/>
  <c r="U210" i="24"/>
  <c r="T210" i="24"/>
  <c r="AE209" i="24"/>
  <c r="AD209" i="24"/>
  <c r="AC209" i="24"/>
  <c r="AB209" i="24"/>
  <c r="AA209" i="24"/>
  <c r="Z209" i="24"/>
  <c r="Y209" i="24"/>
  <c r="X209" i="24"/>
  <c r="W209" i="24"/>
  <c r="V209" i="24"/>
  <c r="U209" i="24"/>
  <c r="T209" i="24"/>
  <c r="AE208" i="24"/>
  <c r="AD208" i="24"/>
  <c r="AC208" i="24"/>
  <c r="AB208" i="24"/>
  <c r="AA208" i="24"/>
  <c r="Z208" i="24"/>
  <c r="Y208" i="24"/>
  <c r="X208" i="24"/>
  <c r="W208" i="24"/>
  <c r="V208" i="24"/>
  <c r="U208" i="24"/>
  <c r="T208" i="24"/>
  <c r="AE207" i="24"/>
  <c r="AD207" i="24"/>
  <c r="AC207" i="24"/>
  <c r="AB207" i="24"/>
  <c r="AA207" i="24"/>
  <c r="Z207" i="24"/>
  <c r="Y207" i="24"/>
  <c r="X207" i="24"/>
  <c r="W207" i="24"/>
  <c r="V207" i="24"/>
  <c r="U207" i="24"/>
  <c r="T207" i="24"/>
  <c r="AE206" i="24"/>
  <c r="AD206" i="24"/>
  <c r="AC206" i="24"/>
  <c r="AB206" i="24"/>
  <c r="AA206" i="24"/>
  <c r="Z206" i="24"/>
  <c r="Y206" i="24"/>
  <c r="X206" i="24"/>
  <c r="W206" i="24"/>
  <c r="V206" i="24"/>
  <c r="U206" i="24"/>
  <c r="T206" i="24"/>
  <c r="AE205" i="24"/>
  <c r="AD205" i="24"/>
  <c r="AC205" i="24"/>
  <c r="AB205" i="24"/>
  <c r="AA205" i="24"/>
  <c r="Z205" i="24"/>
  <c r="Y205" i="24"/>
  <c r="X205" i="24"/>
  <c r="W205" i="24"/>
  <c r="V205" i="24"/>
  <c r="U205" i="24"/>
  <c r="T205" i="24"/>
  <c r="AE204" i="24"/>
  <c r="AD204" i="24"/>
  <c r="AC204" i="24"/>
  <c r="AB204" i="24"/>
  <c r="AA204" i="24"/>
  <c r="Z204" i="24"/>
  <c r="Y204" i="24"/>
  <c r="X204" i="24"/>
  <c r="W204" i="24"/>
  <c r="V204" i="24"/>
  <c r="U204" i="24"/>
  <c r="T204" i="24"/>
  <c r="AE203" i="24"/>
  <c r="AD203" i="24"/>
  <c r="AC203" i="24"/>
  <c r="AB203" i="24"/>
  <c r="AA203" i="24"/>
  <c r="Z203" i="24"/>
  <c r="Y203" i="24"/>
  <c r="X203" i="24"/>
  <c r="W203" i="24"/>
  <c r="V203" i="24"/>
  <c r="U203" i="24"/>
  <c r="T203" i="24"/>
  <c r="AE197" i="24"/>
  <c r="AD197" i="24"/>
  <c r="AC197" i="24"/>
  <c r="AB197" i="24"/>
  <c r="AA197" i="24"/>
  <c r="Z197" i="24"/>
  <c r="Y197" i="24"/>
  <c r="X197" i="24"/>
  <c r="W197" i="24"/>
  <c r="V197" i="24"/>
  <c r="U197" i="24"/>
  <c r="T197" i="24"/>
  <c r="AE196" i="24"/>
  <c r="AD196" i="24"/>
  <c r="AC196" i="24"/>
  <c r="AB196" i="24"/>
  <c r="AA196" i="24"/>
  <c r="Z196" i="24"/>
  <c r="Y196" i="24"/>
  <c r="X196" i="24"/>
  <c r="W196" i="24"/>
  <c r="V196" i="24"/>
  <c r="U196" i="24"/>
  <c r="T196" i="24"/>
  <c r="AE195" i="24"/>
  <c r="AD195" i="24"/>
  <c r="AC195" i="24"/>
  <c r="AB195" i="24"/>
  <c r="AA195" i="24"/>
  <c r="Z195" i="24"/>
  <c r="Y195" i="24"/>
  <c r="X195" i="24"/>
  <c r="W195" i="24"/>
  <c r="V195" i="24"/>
  <c r="U195" i="24"/>
  <c r="T195" i="24"/>
  <c r="AE194" i="24"/>
  <c r="AD194" i="24"/>
  <c r="AC194" i="24"/>
  <c r="AB194" i="24"/>
  <c r="AA194" i="24"/>
  <c r="Z194" i="24"/>
  <c r="Y194" i="24"/>
  <c r="X194" i="24"/>
  <c r="W194" i="24"/>
  <c r="V194" i="24"/>
  <c r="U194" i="24"/>
  <c r="T194" i="24"/>
  <c r="AE193" i="24"/>
  <c r="AD193" i="24"/>
  <c r="AC193" i="24"/>
  <c r="AB193" i="24"/>
  <c r="AA193" i="24"/>
  <c r="Z193" i="24"/>
  <c r="Y193" i="24"/>
  <c r="X193" i="24"/>
  <c r="W193" i="24"/>
  <c r="V193" i="24"/>
  <c r="U193" i="24"/>
  <c r="T193" i="24"/>
  <c r="AE192" i="24"/>
  <c r="AD192" i="24"/>
  <c r="AC192" i="24"/>
  <c r="AB192" i="24"/>
  <c r="AA192" i="24"/>
  <c r="Z192" i="24"/>
  <c r="Y192" i="24"/>
  <c r="X192" i="24"/>
  <c r="W192" i="24"/>
  <c r="V192" i="24"/>
  <c r="U192" i="24"/>
  <c r="T192" i="24"/>
  <c r="AE191" i="24"/>
  <c r="AD191" i="24"/>
  <c r="AC191" i="24"/>
  <c r="AB191" i="24"/>
  <c r="AA191" i="24"/>
  <c r="Z191" i="24"/>
  <c r="Y191" i="24"/>
  <c r="X191" i="24"/>
  <c r="W191" i="24"/>
  <c r="V191" i="24"/>
  <c r="U191" i="24"/>
  <c r="T191" i="24"/>
  <c r="AE190" i="24"/>
  <c r="AD190" i="24"/>
  <c r="AC190" i="24"/>
  <c r="AB190" i="24"/>
  <c r="AA190" i="24"/>
  <c r="Z190" i="24"/>
  <c r="Y190" i="24"/>
  <c r="X190" i="24"/>
  <c r="W190" i="24"/>
  <c r="V190" i="24"/>
  <c r="U190" i="24"/>
  <c r="T190" i="24"/>
  <c r="AE189" i="24"/>
  <c r="AD189" i="24"/>
  <c r="AC189" i="24"/>
  <c r="AB189" i="24"/>
  <c r="AA189" i="24"/>
  <c r="Z189" i="24"/>
  <c r="Y189" i="24"/>
  <c r="X189" i="24"/>
  <c r="W189" i="24"/>
  <c r="V189" i="24"/>
  <c r="U189" i="24"/>
  <c r="T189" i="24"/>
  <c r="AE188" i="24"/>
  <c r="AD188" i="24"/>
  <c r="AC188" i="24"/>
  <c r="AB188" i="24"/>
  <c r="AA188" i="24"/>
  <c r="Z188" i="24"/>
  <c r="Y188" i="24"/>
  <c r="X188" i="24"/>
  <c r="W188" i="24"/>
  <c r="V188" i="24"/>
  <c r="U188" i="24"/>
  <c r="T188" i="24"/>
  <c r="AE187" i="24"/>
  <c r="AD187" i="24"/>
  <c r="AC187" i="24"/>
  <c r="AB187" i="24"/>
  <c r="AA187" i="24"/>
  <c r="Z187" i="24"/>
  <c r="Y187" i="24"/>
  <c r="X187" i="24"/>
  <c r="W187" i="24"/>
  <c r="V187" i="24"/>
  <c r="U187" i="24"/>
  <c r="T187" i="24"/>
  <c r="AE186" i="24"/>
  <c r="AD186" i="24"/>
  <c r="AC186" i="24"/>
  <c r="AB186" i="24"/>
  <c r="AA186" i="24"/>
  <c r="Z186" i="24"/>
  <c r="Y186" i="24"/>
  <c r="X186" i="24"/>
  <c r="W186" i="24"/>
  <c r="V186" i="24"/>
  <c r="U186" i="24"/>
  <c r="T186" i="24"/>
  <c r="AE185" i="24"/>
  <c r="AD185" i="24"/>
  <c r="AC185" i="24"/>
  <c r="AB185" i="24"/>
  <c r="AA185" i="24"/>
  <c r="Z185" i="24"/>
  <c r="Y185" i="24"/>
  <c r="X185" i="24"/>
  <c r="W185" i="24"/>
  <c r="V185" i="24"/>
  <c r="U185" i="24"/>
  <c r="T185" i="24"/>
  <c r="AE184" i="24"/>
  <c r="AD184" i="24"/>
  <c r="AC184" i="24"/>
  <c r="AB184" i="24"/>
  <c r="AA184" i="24"/>
  <c r="Z184" i="24"/>
  <c r="Y184" i="24"/>
  <c r="X184" i="24"/>
  <c r="W184" i="24"/>
  <c r="V184" i="24"/>
  <c r="U184" i="24"/>
  <c r="T184" i="24"/>
  <c r="AE183" i="24"/>
  <c r="AD183" i="24"/>
  <c r="AC183" i="24"/>
  <c r="AB183" i="24"/>
  <c r="AA183" i="24"/>
  <c r="Z183" i="24"/>
  <c r="Y183" i="24"/>
  <c r="X183" i="24"/>
  <c r="W183" i="24"/>
  <c r="V183" i="24"/>
  <c r="U183" i="24"/>
  <c r="T183" i="24"/>
  <c r="AE182" i="24"/>
  <c r="AD182" i="24"/>
  <c r="AC182" i="24"/>
  <c r="AB182" i="24"/>
  <c r="AA182" i="24"/>
  <c r="Z182" i="24"/>
  <c r="Y182" i="24"/>
  <c r="X182" i="24"/>
  <c r="W182" i="24"/>
  <c r="V182" i="24"/>
  <c r="U182" i="24"/>
  <c r="T182" i="24"/>
  <c r="AE181" i="24"/>
  <c r="AD181" i="24"/>
  <c r="AC181" i="24"/>
  <c r="AB181" i="24"/>
  <c r="AA181" i="24"/>
  <c r="Z181" i="24"/>
  <c r="Y181" i="24"/>
  <c r="X181" i="24"/>
  <c r="W181" i="24"/>
  <c r="V181" i="24"/>
  <c r="U181" i="24"/>
  <c r="T181" i="24"/>
  <c r="AE180" i="24"/>
  <c r="AD180" i="24"/>
  <c r="AC180" i="24"/>
  <c r="AB180" i="24"/>
  <c r="AA180" i="24"/>
  <c r="Z180" i="24"/>
  <c r="Y180" i="24"/>
  <c r="X180" i="24"/>
  <c r="W180" i="24"/>
  <c r="V180" i="24"/>
  <c r="U180" i="24"/>
  <c r="T180" i="24"/>
  <c r="AE179" i="24"/>
  <c r="AD179" i="24"/>
  <c r="AC179" i="24"/>
  <c r="AB179" i="24"/>
  <c r="AA179" i="24"/>
  <c r="Z179" i="24"/>
  <c r="Y179" i="24"/>
  <c r="X179" i="24"/>
  <c r="W179" i="24"/>
  <c r="V179" i="24"/>
  <c r="U179" i="24"/>
  <c r="T179" i="24"/>
  <c r="AE177" i="24"/>
  <c r="AD177" i="24"/>
  <c r="AC177" i="24"/>
  <c r="AB177" i="24"/>
  <c r="AA177" i="24"/>
  <c r="Z177" i="24"/>
  <c r="Y177" i="24"/>
  <c r="X177" i="24"/>
  <c r="W177" i="24"/>
  <c r="V177" i="24"/>
  <c r="U177" i="24"/>
  <c r="T177" i="24"/>
  <c r="AE176" i="24"/>
  <c r="AD176" i="24"/>
  <c r="AC176" i="24"/>
  <c r="AB176" i="24"/>
  <c r="AA176" i="24"/>
  <c r="Z176" i="24"/>
  <c r="Y176" i="24"/>
  <c r="X176" i="24"/>
  <c r="W176" i="24"/>
  <c r="V176" i="24"/>
  <c r="U176" i="24"/>
  <c r="T176" i="24"/>
  <c r="AE175" i="24"/>
  <c r="AD175" i="24"/>
  <c r="AC175" i="24"/>
  <c r="AB175" i="24"/>
  <c r="AA175" i="24"/>
  <c r="Z175" i="24"/>
  <c r="Y175" i="24"/>
  <c r="X175" i="24"/>
  <c r="W175" i="24"/>
  <c r="V175" i="24"/>
  <c r="U175" i="24"/>
  <c r="T175" i="24"/>
  <c r="AE174" i="24"/>
  <c r="AD174" i="24"/>
  <c r="AC174" i="24"/>
  <c r="AB174" i="24"/>
  <c r="AA174" i="24"/>
  <c r="Z174" i="24"/>
  <c r="Y174" i="24"/>
  <c r="X174" i="24"/>
  <c r="W174" i="24"/>
  <c r="V174" i="24"/>
  <c r="U174" i="24"/>
  <c r="T174" i="24"/>
  <c r="AE173" i="24"/>
  <c r="AD173" i="24"/>
  <c r="AC173" i="24"/>
  <c r="AB173" i="24"/>
  <c r="AA173" i="24"/>
  <c r="Z173" i="24"/>
  <c r="Y173" i="24"/>
  <c r="X173" i="24"/>
  <c r="W173" i="24"/>
  <c r="V173" i="24"/>
  <c r="U173" i="24"/>
  <c r="T173" i="24"/>
  <c r="AE172" i="24"/>
  <c r="AD172" i="24"/>
  <c r="AC172" i="24"/>
  <c r="AB172" i="24"/>
  <c r="AA172" i="24"/>
  <c r="Z172" i="24"/>
  <c r="Y172" i="24"/>
  <c r="X172" i="24"/>
  <c r="W172" i="24"/>
  <c r="V172" i="24"/>
  <c r="U172" i="24"/>
  <c r="T172" i="24"/>
  <c r="AE171" i="24"/>
  <c r="AD171" i="24"/>
  <c r="AC171" i="24"/>
  <c r="AB171" i="24"/>
  <c r="AA171" i="24"/>
  <c r="Z171" i="24"/>
  <c r="Y171" i="24"/>
  <c r="X171" i="24"/>
  <c r="W171" i="24"/>
  <c r="V171" i="24"/>
  <c r="U171" i="24"/>
  <c r="T171" i="24"/>
  <c r="AE170" i="24"/>
  <c r="AD170" i="24"/>
  <c r="AC170" i="24"/>
  <c r="AB170" i="24"/>
  <c r="AA170" i="24"/>
  <c r="Z170" i="24"/>
  <c r="Y170" i="24"/>
  <c r="X170" i="24"/>
  <c r="W170" i="24"/>
  <c r="V170" i="24"/>
  <c r="U170" i="24"/>
  <c r="T170" i="24"/>
  <c r="AE169" i="24"/>
  <c r="AD169" i="24"/>
  <c r="AC169" i="24"/>
  <c r="AB169" i="24"/>
  <c r="AA169" i="24"/>
  <c r="Z169" i="24"/>
  <c r="Y169" i="24"/>
  <c r="X169" i="24"/>
  <c r="W169" i="24"/>
  <c r="V169" i="24"/>
  <c r="U169" i="24"/>
  <c r="T169" i="24"/>
  <c r="AE168" i="24"/>
  <c r="AD168" i="24"/>
  <c r="AC168" i="24"/>
  <c r="AB168" i="24"/>
  <c r="AA168" i="24"/>
  <c r="Z168" i="24"/>
  <c r="Y168" i="24"/>
  <c r="X168" i="24"/>
  <c r="W168" i="24"/>
  <c r="V168" i="24"/>
  <c r="U168" i="24"/>
  <c r="T168" i="24"/>
  <c r="AE167" i="24"/>
  <c r="AD167" i="24"/>
  <c r="AC167" i="24"/>
  <c r="AB167" i="24"/>
  <c r="AA167" i="24"/>
  <c r="Z167" i="24"/>
  <c r="Y167" i="24"/>
  <c r="X167" i="24"/>
  <c r="W167" i="24"/>
  <c r="V167" i="24"/>
  <c r="U167" i="24"/>
  <c r="T167" i="24"/>
  <c r="AE166" i="24"/>
  <c r="AD166" i="24"/>
  <c r="AC166" i="24"/>
  <c r="AB166" i="24"/>
  <c r="AA166" i="24"/>
  <c r="Z166" i="24"/>
  <c r="Y166" i="24"/>
  <c r="X166" i="24"/>
  <c r="W166" i="24"/>
  <c r="V166" i="24"/>
  <c r="U166" i="24"/>
  <c r="T166" i="24"/>
  <c r="AE165" i="24"/>
  <c r="AD165" i="24"/>
  <c r="AC165" i="24"/>
  <c r="AB165" i="24"/>
  <c r="AA165" i="24"/>
  <c r="Z165" i="24"/>
  <c r="Y165" i="24"/>
  <c r="X165" i="24"/>
  <c r="W165" i="24"/>
  <c r="V165" i="24"/>
  <c r="U165" i="24"/>
  <c r="T165" i="24"/>
  <c r="AE164" i="24"/>
  <c r="AD164" i="24"/>
  <c r="AC164" i="24"/>
  <c r="AB164" i="24"/>
  <c r="AA164" i="24"/>
  <c r="Z164" i="24"/>
  <c r="Y164" i="24"/>
  <c r="X164" i="24"/>
  <c r="W164" i="24"/>
  <c r="V164" i="24"/>
  <c r="U164" i="24"/>
  <c r="T164" i="24"/>
  <c r="AE163" i="24"/>
  <c r="AD163" i="24"/>
  <c r="AC163" i="24"/>
  <c r="AB163" i="24"/>
  <c r="AA163" i="24"/>
  <c r="Z163" i="24"/>
  <c r="Y163" i="24"/>
  <c r="X163" i="24"/>
  <c r="W163" i="24"/>
  <c r="V163" i="24"/>
  <c r="U163" i="24"/>
  <c r="T163" i="24"/>
  <c r="AE162" i="24"/>
  <c r="AD162" i="24"/>
  <c r="AC162" i="24"/>
  <c r="AB162" i="24"/>
  <c r="AA162" i="24"/>
  <c r="Z162" i="24"/>
  <c r="Y162" i="24"/>
  <c r="X162" i="24"/>
  <c r="W162" i="24"/>
  <c r="V162" i="24"/>
  <c r="U162" i="24"/>
  <c r="T162" i="24"/>
  <c r="AE161" i="24"/>
  <c r="AD161" i="24"/>
  <c r="AC161" i="24"/>
  <c r="AB161" i="24"/>
  <c r="AA161" i="24"/>
  <c r="Z161" i="24"/>
  <c r="Y161" i="24"/>
  <c r="X161" i="24"/>
  <c r="W161" i="24"/>
  <c r="V161" i="24"/>
  <c r="U161" i="24"/>
  <c r="T161" i="24"/>
  <c r="AE160" i="24"/>
  <c r="AD160" i="24"/>
  <c r="AC160" i="24"/>
  <c r="AB160" i="24"/>
  <c r="AA160" i="24"/>
  <c r="Z160" i="24"/>
  <c r="Y160" i="24"/>
  <c r="X160" i="24"/>
  <c r="W160" i="24"/>
  <c r="V160" i="24"/>
  <c r="U160" i="24"/>
  <c r="T160" i="24"/>
  <c r="AE159" i="24"/>
  <c r="AD159" i="24"/>
  <c r="AC159" i="24"/>
  <c r="AB159" i="24"/>
  <c r="AA159" i="24"/>
  <c r="Z159" i="24"/>
  <c r="Y159" i="24"/>
  <c r="X159" i="24"/>
  <c r="W159" i="24"/>
  <c r="V159" i="24"/>
  <c r="U159" i="24"/>
  <c r="T159" i="24"/>
  <c r="AE158" i="24"/>
  <c r="AD158" i="24"/>
  <c r="AC158" i="24"/>
  <c r="AB158" i="24"/>
  <c r="AA158" i="24"/>
  <c r="Z158" i="24"/>
  <c r="Y158" i="24"/>
  <c r="X158" i="24"/>
  <c r="W158" i="24"/>
  <c r="V158" i="24"/>
  <c r="U158" i="24"/>
  <c r="T158" i="24"/>
  <c r="AE157" i="24"/>
  <c r="AD157" i="24"/>
  <c r="AC157" i="24"/>
  <c r="AB157" i="24"/>
  <c r="AA157" i="24"/>
  <c r="Z157" i="24"/>
  <c r="Y157" i="24"/>
  <c r="X157" i="24"/>
  <c r="W157" i="24"/>
  <c r="V157" i="24"/>
  <c r="U157" i="24"/>
  <c r="T157" i="24"/>
  <c r="AE156" i="24"/>
  <c r="AD156" i="24"/>
  <c r="AC156" i="24"/>
  <c r="AB156" i="24"/>
  <c r="AA156" i="24"/>
  <c r="Z156" i="24"/>
  <c r="Y156" i="24"/>
  <c r="X156" i="24"/>
  <c r="W156" i="24"/>
  <c r="V156" i="24"/>
  <c r="U156" i="24"/>
  <c r="T156" i="24"/>
  <c r="AE150" i="24"/>
  <c r="AD150" i="24"/>
  <c r="AC150" i="24"/>
  <c r="AB150" i="24"/>
  <c r="AA150" i="24"/>
  <c r="Z150" i="24"/>
  <c r="Y150" i="24"/>
  <c r="X150" i="24"/>
  <c r="W150" i="24"/>
  <c r="V150" i="24"/>
  <c r="U150" i="24"/>
  <c r="T150" i="24"/>
  <c r="AE149" i="24"/>
  <c r="AD149" i="24"/>
  <c r="AC149" i="24"/>
  <c r="AB149" i="24"/>
  <c r="AA149" i="24"/>
  <c r="Z149" i="24"/>
  <c r="Y149" i="24"/>
  <c r="X149" i="24"/>
  <c r="W149" i="24"/>
  <c r="V149" i="24"/>
  <c r="U149" i="24"/>
  <c r="T149" i="24"/>
  <c r="AE148" i="24"/>
  <c r="AD148" i="24"/>
  <c r="AC148" i="24"/>
  <c r="AB148" i="24"/>
  <c r="AA148" i="24"/>
  <c r="Z148" i="24"/>
  <c r="Y148" i="24"/>
  <c r="X148" i="24"/>
  <c r="W148" i="24"/>
  <c r="V148" i="24"/>
  <c r="U148" i="24"/>
  <c r="T148" i="24"/>
  <c r="AE147" i="24"/>
  <c r="AD147" i="24"/>
  <c r="AC147" i="24"/>
  <c r="AB147" i="24"/>
  <c r="AA147" i="24"/>
  <c r="Z147" i="24"/>
  <c r="Y147" i="24"/>
  <c r="X147" i="24"/>
  <c r="W147" i="24"/>
  <c r="V147" i="24"/>
  <c r="U147" i="24"/>
  <c r="T147" i="24"/>
  <c r="AE146" i="24"/>
  <c r="AD146" i="24"/>
  <c r="AC146" i="24"/>
  <c r="AB146" i="24"/>
  <c r="AA146" i="24"/>
  <c r="Z146" i="24"/>
  <c r="Y146" i="24"/>
  <c r="X146" i="24"/>
  <c r="W146" i="24"/>
  <c r="V146" i="24"/>
  <c r="U146" i="24"/>
  <c r="T146" i="24"/>
  <c r="AE145" i="24"/>
  <c r="AD145" i="24"/>
  <c r="AC145" i="24"/>
  <c r="AB145" i="24"/>
  <c r="AA145" i="24"/>
  <c r="Z145" i="24"/>
  <c r="Y145" i="24"/>
  <c r="X145" i="24"/>
  <c r="W145" i="24"/>
  <c r="V145" i="24"/>
  <c r="U145" i="24"/>
  <c r="T145" i="24"/>
  <c r="AE144" i="24"/>
  <c r="AD144" i="24"/>
  <c r="AC144" i="24"/>
  <c r="AB144" i="24"/>
  <c r="AA144" i="24"/>
  <c r="Z144" i="24"/>
  <c r="Y144" i="24"/>
  <c r="X144" i="24"/>
  <c r="W144" i="24"/>
  <c r="V144" i="24"/>
  <c r="U144" i="24"/>
  <c r="T144" i="24"/>
  <c r="AE143" i="24"/>
  <c r="AD143" i="24"/>
  <c r="AC143" i="24"/>
  <c r="AB143" i="24"/>
  <c r="AA143" i="24"/>
  <c r="Z143" i="24"/>
  <c r="Y143" i="24"/>
  <c r="X143" i="24"/>
  <c r="W143" i="24"/>
  <c r="V143" i="24"/>
  <c r="U143" i="24"/>
  <c r="T143" i="24"/>
  <c r="AE142" i="24"/>
  <c r="AD142" i="24"/>
  <c r="AC142" i="24"/>
  <c r="AB142" i="24"/>
  <c r="AA142" i="24"/>
  <c r="Z142" i="24"/>
  <c r="Y142" i="24"/>
  <c r="X142" i="24"/>
  <c r="W142" i="24"/>
  <c r="V142" i="24"/>
  <c r="U142" i="24"/>
  <c r="T142" i="24"/>
  <c r="AE141" i="24"/>
  <c r="AD141" i="24"/>
  <c r="AC141" i="24"/>
  <c r="AB141" i="24"/>
  <c r="AA141" i="24"/>
  <c r="Z141" i="24"/>
  <c r="Y141" i="24"/>
  <c r="X141" i="24"/>
  <c r="W141" i="24"/>
  <c r="V141" i="24"/>
  <c r="U141" i="24"/>
  <c r="T141" i="24"/>
  <c r="AE140" i="24"/>
  <c r="AD140" i="24"/>
  <c r="AC140" i="24"/>
  <c r="AB140" i="24"/>
  <c r="AA140" i="24"/>
  <c r="Z140" i="24"/>
  <c r="Y140" i="24"/>
  <c r="X140" i="24"/>
  <c r="W140" i="24"/>
  <c r="V140" i="24"/>
  <c r="U140" i="24"/>
  <c r="T140" i="24"/>
  <c r="AE139" i="24"/>
  <c r="AD139" i="24"/>
  <c r="AC139" i="24"/>
  <c r="AB139" i="24"/>
  <c r="AA139" i="24"/>
  <c r="Z139" i="24"/>
  <c r="Y139" i="24"/>
  <c r="X139" i="24"/>
  <c r="W139" i="24"/>
  <c r="V139" i="24"/>
  <c r="U139" i="24"/>
  <c r="T139" i="24"/>
  <c r="AE138" i="24"/>
  <c r="AD138" i="24"/>
  <c r="AC138" i="24"/>
  <c r="AB138" i="24"/>
  <c r="AA138" i="24"/>
  <c r="Z138" i="24"/>
  <c r="Y138" i="24"/>
  <c r="X138" i="24"/>
  <c r="W138" i="24"/>
  <c r="V138" i="24"/>
  <c r="U138" i="24"/>
  <c r="T138" i="24"/>
  <c r="AE132" i="24"/>
  <c r="AD132" i="24"/>
  <c r="AC132" i="24"/>
  <c r="AB132" i="24"/>
  <c r="AA132" i="24"/>
  <c r="Z132" i="24"/>
  <c r="Y132" i="24"/>
  <c r="X132" i="24"/>
  <c r="W132" i="24"/>
  <c r="V132" i="24"/>
  <c r="U132" i="24"/>
  <c r="T132" i="24"/>
  <c r="AE131" i="24"/>
  <c r="AD131" i="24"/>
  <c r="AC131" i="24"/>
  <c r="AB131" i="24"/>
  <c r="AA131" i="24"/>
  <c r="Z131" i="24"/>
  <c r="Y131" i="24"/>
  <c r="X131" i="24"/>
  <c r="W131" i="24"/>
  <c r="V131" i="24"/>
  <c r="U131" i="24"/>
  <c r="T131" i="24"/>
  <c r="AE130" i="24"/>
  <c r="AD130" i="24"/>
  <c r="AC130" i="24"/>
  <c r="AB130" i="24"/>
  <c r="AA130" i="24"/>
  <c r="Z130" i="24"/>
  <c r="Y130" i="24"/>
  <c r="X130" i="24"/>
  <c r="W130" i="24"/>
  <c r="V130" i="24"/>
  <c r="U130" i="24"/>
  <c r="T130" i="24"/>
  <c r="AE129" i="24"/>
  <c r="AD129" i="24"/>
  <c r="AC129" i="24"/>
  <c r="AB129" i="24"/>
  <c r="AA129" i="24"/>
  <c r="Z129" i="24"/>
  <c r="Y129" i="24"/>
  <c r="X129" i="24"/>
  <c r="W129" i="24"/>
  <c r="V129" i="24"/>
  <c r="U129" i="24"/>
  <c r="T129" i="24"/>
  <c r="AE128" i="24"/>
  <c r="AD128" i="24"/>
  <c r="AC128" i="24"/>
  <c r="AB128" i="24"/>
  <c r="AA128" i="24"/>
  <c r="Z128" i="24"/>
  <c r="Y128" i="24"/>
  <c r="X128" i="24"/>
  <c r="W128" i="24"/>
  <c r="V128" i="24"/>
  <c r="U128" i="24"/>
  <c r="T128" i="24"/>
  <c r="AE127" i="24"/>
  <c r="AD127" i="24"/>
  <c r="AC127" i="24"/>
  <c r="AB127" i="24"/>
  <c r="AA127" i="24"/>
  <c r="Z127" i="24"/>
  <c r="Y127" i="24"/>
  <c r="X127" i="24"/>
  <c r="W127" i="24"/>
  <c r="V127" i="24"/>
  <c r="U127" i="24"/>
  <c r="T127" i="24"/>
  <c r="AE125" i="24"/>
  <c r="AD125" i="24"/>
  <c r="AC125" i="24"/>
  <c r="AB125" i="24"/>
  <c r="AA125" i="24"/>
  <c r="Z125" i="24"/>
  <c r="Y125" i="24"/>
  <c r="X125" i="24"/>
  <c r="W125" i="24"/>
  <c r="V125" i="24"/>
  <c r="U125" i="24"/>
  <c r="T125" i="24"/>
  <c r="AE124" i="24"/>
  <c r="AD124" i="24"/>
  <c r="AC124" i="24"/>
  <c r="AB124" i="24"/>
  <c r="AA124" i="24"/>
  <c r="Z124" i="24"/>
  <c r="Y124" i="24"/>
  <c r="X124" i="24"/>
  <c r="W124" i="24"/>
  <c r="V124" i="24"/>
  <c r="U124" i="24"/>
  <c r="T124" i="24"/>
  <c r="AE123" i="24"/>
  <c r="AD123" i="24"/>
  <c r="AC123" i="24"/>
  <c r="AB123" i="24"/>
  <c r="AA123" i="24"/>
  <c r="Z123" i="24"/>
  <c r="Y123" i="24"/>
  <c r="X123" i="24"/>
  <c r="W123" i="24"/>
  <c r="V123" i="24"/>
  <c r="U123" i="24"/>
  <c r="T123" i="24"/>
  <c r="AE122" i="24"/>
  <c r="AD122" i="24"/>
  <c r="AC122" i="24"/>
  <c r="AB122" i="24"/>
  <c r="AA122" i="24"/>
  <c r="Z122" i="24"/>
  <c r="Y122" i="24"/>
  <c r="X122" i="24"/>
  <c r="W122" i="24"/>
  <c r="V122" i="24"/>
  <c r="U122" i="24"/>
  <c r="T122" i="24"/>
  <c r="AE121" i="24"/>
  <c r="AD121" i="24"/>
  <c r="AC121" i="24"/>
  <c r="AB121" i="24"/>
  <c r="AA121" i="24"/>
  <c r="Z121" i="24"/>
  <c r="Y121" i="24"/>
  <c r="X121" i="24"/>
  <c r="W121" i="24"/>
  <c r="V121" i="24"/>
  <c r="U121" i="24"/>
  <c r="T121" i="24"/>
  <c r="AE120" i="24"/>
  <c r="AD120" i="24"/>
  <c r="AC120" i="24"/>
  <c r="AB120" i="24"/>
  <c r="AA120" i="24"/>
  <c r="Z120" i="24"/>
  <c r="Y120" i="24"/>
  <c r="X120" i="24"/>
  <c r="W120" i="24"/>
  <c r="V120" i="24"/>
  <c r="U120" i="24"/>
  <c r="T120" i="24"/>
  <c r="AE119" i="24"/>
  <c r="AD119" i="24"/>
  <c r="AC119" i="24"/>
  <c r="AB119" i="24"/>
  <c r="AA119" i="24"/>
  <c r="Z119" i="24"/>
  <c r="Y119" i="24"/>
  <c r="X119" i="24"/>
  <c r="W119" i="24"/>
  <c r="V119" i="24"/>
  <c r="U119" i="24"/>
  <c r="T119" i="24"/>
  <c r="AE117" i="24"/>
  <c r="AD117" i="24"/>
  <c r="AC117" i="24"/>
  <c r="AB117" i="24"/>
  <c r="AA117" i="24"/>
  <c r="Z117" i="24"/>
  <c r="Y117" i="24"/>
  <c r="X117" i="24"/>
  <c r="W117" i="24"/>
  <c r="V117" i="24"/>
  <c r="U117" i="24"/>
  <c r="T117" i="24"/>
  <c r="AE116" i="24"/>
  <c r="AD116" i="24"/>
  <c r="AC116" i="24"/>
  <c r="AB116" i="24"/>
  <c r="AA116" i="24"/>
  <c r="Z116" i="24"/>
  <c r="Y116" i="24"/>
  <c r="X116" i="24"/>
  <c r="W116" i="24"/>
  <c r="V116" i="24"/>
  <c r="U116" i="24"/>
  <c r="T116" i="24"/>
  <c r="AE115" i="24"/>
  <c r="AD115" i="24"/>
  <c r="AC115" i="24"/>
  <c r="AB115" i="24"/>
  <c r="AA115" i="24"/>
  <c r="Z115" i="24"/>
  <c r="Y115" i="24"/>
  <c r="X115" i="24"/>
  <c r="W115" i="24"/>
  <c r="V115" i="24"/>
  <c r="U115" i="24"/>
  <c r="T115" i="24"/>
  <c r="AE114" i="24"/>
  <c r="AD114" i="24"/>
  <c r="AC114" i="24"/>
  <c r="AB114" i="24"/>
  <c r="AA114" i="24"/>
  <c r="Z114" i="24"/>
  <c r="Y114" i="24"/>
  <c r="X114" i="24"/>
  <c r="W114" i="24"/>
  <c r="V114" i="24"/>
  <c r="U114" i="24"/>
  <c r="T114" i="24"/>
  <c r="AE113" i="24"/>
  <c r="AD113" i="24"/>
  <c r="AC113" i="24"/>
  <c r="AB113" i="24"/>
  <c r="AA113" i="24"/>
  <c r="Z113" i="24"/>
  <c r="Y113" i="24"/>
  <c r="X113" i="24"/>
  <c r="W113" i="24"/>
  <c r="V113" i="24"/>
  <c r="U113" i="24"/>
  <c r="T113" i="24"/>
  <c r="AE112" i="24"/>
  <c r="AD112" i="24"/>
  <c r="AC112" i="24"/>
  <c r="AB112" i="24"/>
  <c r="AA112" i="24"/>
  <c r="Z112" i="24"/>
  <c r="Y112" i="24"/>
  <c r="X112" i="24"/>
  <c r="W112" i="24"/>
  <c r="V112" i="24"/>
  <c r="U112" i="24"/>
  <c r="T112" i="24"/>
  <c r="AE111" i="24"/>
  <c r="AD111" i="24"/>
  <c r="AC111" i="24"/>
  <c r="AB111" i="24"/>
  <c r="AA111" i="24"/>
  <c r="Z111" i="24"/>
  <c r="Y111" i="24"/>
  <c r="X111" i="24"/>
  <c r="W111" i="24"/>
  <c r="V111" i="24"/>
  <c r="U111" i="24"/>
  <c r="T111" i="24"/>
  <c r="AE110" i="24"/>
  <c r="AD110" i="24"/>
  <c r="AC110" i="24"/>
  <c r="AB110" i="24"/>
  <c r="AA110" i="24"/>
  <c r="Z110" i="24"/>
  <c r="Y110" i="24"/>
  <c r="X110" i="24"/>
  <c r="W110" i="24"/>
  <c r="V110" i="24"/>
  <c r="U110" i="24"/>
  <c r="T110" i="24"/>
  <c r="AE109" i="24"/>
  <c r="AD109" i="24"/>
  <c r="AC109" i="24"/>
  <c r="AB109" i="24"/>
  <c r="AA109" i="24"/>
  <c r="Z109" i="24"/>
  <c r="Y109" i="24"/>
  <c r="X109" i="24"/>
  <c r="W109" i="24"/>
  <c r="V109" i="24"/>
  <c r="U109" i="24"/>
  <c r="T109" i="24"/>
  <c r="AE108" i="24"/>
  <c r="AD108" i="24"/>
  <c r="AC108" i="24"/>
  <c r="AB108" i="24"/>
  <c r="AA108" i="24"/>
  <c r="Z108" i="24"/>
  <c r="Y108" i="24"/>
  <c r="X108" i="24"/>
  <c r="W108" i="24"/>
  <c r="V108" i="24"/>
  <c r="U108" i="24"/>
  <c r="T108" i="24"/>
  <c r="AE107" i="24"/>
  <c r="AD107" i="24"/>
  <c r="AC107" i="24"/>
  <c r="AB107" i="24"/>
  <c r="AA107" i="24"/>
  <c r="Z107" i="24"/>
  <c r="Y107" i="24"/>
  <c r="X107" i="24"/>
  <c r="W107" i="24"/>
  <c r="V107" i="24"/>
  <c r="U107" i="24"/>
  <c r="T107" i="24"/>
  <c r="AE106" i="24"/>
  <c r="AD106" i="24"/>
  <c r="AC106" i="24"/>
  <c r="AB106" i="24"/>
  <c r="AA106" i="24"/>
  <c r="Z106" i="24"/>
  <c r="Y106" i="24"/>
  <c r="X106" i="24"/>
  <c r="W106" i="24"/>
  <c r="V106" i="24"/>
  <c r="U106" i="24"/>
  <c r="T106" i="24"/>
  <c r="AE105" i="24"/>
  <c r="AD105" i="24"/>
  <c r="AC105" i="24"/>
  <c r="AB105" i="24"/>
  <c r="AA105" i="24"/>
  <c r="Z105" i="24"/>
  <c r="Y105" i="24"/>
  <c r="X105" i="24"/>
  <c r="W105" i="24"/>
  <c r="V105" i="24"/>
  <c r="U105" i="24"/>
  <c r="T105" i="24"/>
  <c r="AE104" i="24"/>
  <c r="AD104" i="24"/>
  <c r="AC104" i="24"/>
  <c r="AB104" i="24"/>
  <c r="AA104" i="24"/>
  <c r="Z104" i="24"/>
  <c r="Y104" i="24"/>
  <c r="X104" i="24"/>
  <c r="W104" i="24"/>
  <c r="V104" i="24"/>
  <c r="U104" i="24"/>
  <c r="T104" i="24"/>
  <c r="AE103" i="24"/>
  <c r="AD103" i="24"/>
  <c r="AC103" i="24"/>
  <c r="AB103" i="24"/>
  <c r="AA103" i="24"/>
  <c r="Z103" i="24"/>
  <c r="Y103" i="24"/>
  <c r="X103" i="24"/>
  <c r="W103" i="24"/>
  <c r="V103" i="24"/>
  <c r="U103" i="24"/>
  <c r="T103" i="24"/>
  <c r="AE102" i="24"/>
  <c r="AD102" i="24"/>
  <c r="AC102" i="24"/>
  <c r="AB102" i="24"/>
  <c r="AA102" i="24"/>
  <c r="Z102" i="24"/>
  <c r="Y102" i="24"/>
  <c r="X102" i="24"/>
  <c r="W102" i="24"/>
  <c r="V102" i="24"/>
  <c r="U102" i="24"/>
  <c r="T102" i="24"/>
  <c r="AE101" i="24"/>
  <c r="AD101" i="24"/>
  <c r="AC101" i="24"/>
  <c r="AB101" i="24"/>
  <c r="AA101" i="24"/>
  <c r="Z101" i="24"/>
  <c r="Y101" i="24"/>
  <c r="X101" i="24"/>
  <c r="W101" i="24"/>
  <c r="V101" i="24"/>
  <c r="U101" i="24"/>
  <c r="T101" i="24"/>
  <c r="AE100" i="24"/>
  <c r="AD100" i="24"/>
  <c r="AC100" i="24"/>
  <c r="AB100" i="24"/>
  <c r="AA100" i="24"/>
  <c r="Z100" i="24"/>
  <c r="Y100" i="24"/>
  <c r="X100" i="24"/>
  <c r="W100" i="24"/>
  <c r="V100" i="24"/>
  <c r="U100" i="24"/>
  <c r="T100" i="24"/>
  <c r="AE99" i="24"/>
  <c r="AD99" i="24"/>
  <c r="AC99" i="24"/>
  <c r="AB99" i="24"/>
  <c r="AA99" i="24"/>
  <c r="Z99" i="24"/>
  <c r="Y99" i="24"/>
  <c r="X99" i="24"/>
  <c r="W99" i="24"/>
  <c r="V99" i="24"/>
  <c r="U99" i="24"/>
  <c r="T99" i="24"/>
  <c r="AE98" i="24"/>
  <c r="AD98" i="24"/>
  <c r="AC98" i="24"/>
  <c r="AB98" i="24"/>
  <c r="AA98" i="24"/>
  <c r="Z98" i="24"/>
  <c r="Y98" i="24"/>
  <c r="X98" i="24"/>
  <c r="W98" i="24"/>
  <c r="V98" i="24"/>
  <c r="U98" i="24"/>
  <c r="T98" i="24"/>
  <c r="AE97" i="24"/>
  <c r="AD97" i="24"/>
  <c r="AC97" i="24"/>
  <c r="AB97" i="24"/>
  <c r="AA97" i="24"/>
  <c r="Z97" i="24"/>
  <c r="Y97" i="24"/>
  <c r="X97" i="24"/>
  <c r="W97" i="24"/>
  <c r="V97" i="24"/>
  <c r="U97" i="24"/>
  <c r="T97" i="24"/>
  <c r="AE96" i="24"/>
  <c r="AD96" i="24"/>
  <c r="AC96" i="24"/>
  <c r="AB96" i="24"/>
  <c r="AA96" i="24"/>
  <c r="Z96" i="24"/>
  <c r="Y96" i="24"/>
  <c r="X96" i="24"/>
  <c r="W96" i="24"/>
  <c r="V96" i="24"/>
  <c r="U96" i="24"/>
  <c r="T96" i="24"/>
  <c r="AE95" i="24"/>
  <c r="AD95" i="24"/>
  <c r="AC95" i="24"/>
  <c r="AB95" i="24"/>
  <c r="AA95" i="24"/>
  <c r="Z95" i="24"/>
  <c r="Y95" i="24"/>
  <c r="X95" i="24"/>
  <c r="W95" i="24"/>
  <c r="V95" i="24"/>
  <c r="U95" i="24"/>
  <c r="T95" i="24"/>
  <c r="AE94" i="24"/>
  <c r="AD94" i="24"/>
  <c r="AC94" i="24"/>
  <c r="AB94" i="24"/>
  <c r="AA94" i="24"/>
  <c r="Z94" i="24"/>
  <c r="Y94" i="24"/>
  <c r="X94" i="24"/>
  <c r="W94" i="24"/>
  <c r="V94" i="24"/>
  <c r="U94" i="24"/>
  <c r="T94" i="24"/>
  <c r="AE93" i="24"/>
  <c r="AD93" i="24"/>
  <c r="AC93" i="24"/>
  <c r="AB93" i="24"/>
  <c r="AA93" i="24"/>
  <c r="Z93" i="24"/>
  <c r="Y93" i="24"/>
  <c r="X93" i="24"/>
  <c r="W93" i="24"/>
  <c r="V93" i="24"/>
  <c r="U93" i="24"/>
  <c r="T93" i="24"/>
  <c r="AE92" i="24"/>
  <c r="AD92" i="24"/>
  <c r="AC92" i="24"/>
  <c r="AB92" i="24"/>
  <c r="AA92" i="24"/>
  <c r="Z92" i="24"/>
  <c r="Y92" i="24"/>
  <c r="X92" i="24"/>
  <c r="W92" i="24"/>
  <c r="V92" i="24"/>
  <c r="U92" i="24"/>
  <c r="T92" i="24"/>
  <c r="AE91" i="24"/>
  <c r="AD91" i="24"/>
  <c r="AC91" i="24"/>
  <c r="AB91" i="24"/>
  <c r="AA91" i="24"/>
  <c r="Z91" i="24"/>
  <c r="Y91" i="24"/>
  <c r="X91" i="24"/>
  <c r="W91" i="24"/>
  <c r="V91" i="24"/>
  <c r="U91" i="24"/>
  <c r="T91" i="24"/>
  <c r="AE90" i="24"/>
  <c r="AD90" i="24"/>
  <c r="AC90" i="24"/>
  <c r="AB90" i="24"/>
  <c r="AA90" i="24"/>
  <c r="Z90" i="24"/>
  <c r="Y90" i="24"/>
  <c r="X90" i="24"/>
  <c r="W90" i="24"/>
  <c r="V90" i="24"/>
  <c r="U90" i="24"/>
  <c r="T90" i="24"/>
  <c r="AE89" i="24"/>
  <c r="AD89" i="24"/>
  <c r="AC89" i="24"/>
  <c r="AB89" i="24"/>
  <c r="AA89" i="24"/>
  <c r="Z89" i="24"/>
  <c r="Y89" i="24"/>
  <c r="X89" i="24"/>
  <c r="W89" i="24"/>
  <c r="V89" i="24"/>
  <c r="U89" i="24"/>
  <c r="T89" i="24"/>
  <c r="AE88" i="24"/>
  <c r="AD88" i="24"/>
  <c r="AC88" i="24"/>
  <c r="AB88" i="24"/>
  <c r="AA88" i="24"/>
  <c r="Z88" i="24"/>
  <c r="Y88" i="24"/>
  <c r="X88" i="24"/>
  <c r="W88" i="24"/>
  <c r="V88" i="24"/>
  <c r="U88" i="24"/>
  <c r="T88" i="24"/>
  <c r="AE87" i="24"/>
  <c r="AD87" i="24"/>
  <c r="AC87" i="24"/>
  <c r="AB87" i="24"/>
  <c r="AA87" i="24"/>
  <c r="Z87" i="24"/>
  <c r="Y87" i="24"/>
  <c r="X87" i="24"/>
  <c r="W87" i="24"/>
  <c r="V87" i="24"/>
  <c r="U87" i="24"/>
  <c r="T87" i="24"/>
  <c r="AE86" i="24"/>
  <c r="AD86" i="24"/>
  <c r="AC86" i="24"/>
  <c r="AB86" i="24"/>
  <c r="AA86" i="24"/>
  <c r="Z86" i="24"/>
  <c r="Y86" i="24"/>
  <c r="X86" i="24"/>
  <c r="W86" i="24"/>
  <c r="V86" i="24"/>
  <c r="U86" i="24"/>
  <c r="T86" i="24"/>
  <c r="AE85" i="24"/>
  <c r="AD85" i="24"/>
  <c r="AC85" i="24"/>
  <c r="AB85" i="24"/>
  <c r="AA85" i="24"/>
  <c r="Z85" i="24"/>
  <c r="Y85" i="24"/>
  <c r="X85" i="24"/>
  <c r="W85" i="24"/>
  <c r="V85" i="24"/>
  <c r="U85" i="24"/>
  <c r="T85" i="24"/>
  <c r="AE84" i="24"/>
  <c r="AD84" i="24"/>
  <c r="AC84" i="24"/>
  <c r="AB84" i="24"/>
  <c r="AA84" i="24"/>
  <c r="Z84" i="24"/>
  <c r="Y84" i="24"/>
  <c r="X84" i="24"/>
  <c r="W84" i="24"/>
  <c r="V84" i="24"/>
  <c r="U84" i="24"/>
  <c r="T84" i="24"/>
  <c r="AE83" i="24"/>
  <c r="AD83" i="24"/>
  <c r="AC83" i="24"/>
  <c r="AB83" i="24"/>
  <c r="AA83" i="24"/>
  <c r="Z83" i="24"/>
  <c r="Y83" i="24"/>
  <c r="X83" i="24"/>
  <c r="W83" i="24"/>
  <c r="V83" i="24"/>
  <c r="U83" i="24"/>
  <c r="T83" i="24"/>
  <c r="AE82" i="24"/>
  <c r="AD82" i="24"/>
  <c r="AC82" i="24"/>
  <c r="AB82" i="24"/>
  <c r="AA82" i="24"/>
  <c r="Z82" i="24"/>
  <c r="Y82" i="24"/>
  <c r="X82" i="24"/>
  <c r="W82" i="24"/>
  <c r="V82" i="24"/>
  <c r="U82" i="24"/>
  <c r="T82" i="24"/>
  <c r="AE81" i="24"/>
  <c r="AD81" i="24"/>
  <c r="AC81" i="24"/>
  <c r="AB81" i="24"/>
  <c r="AA81" i="24"/>
  <c r="Z81" i="24"/>
  <c r="Y81" i="24"/>
  <c r="X81" i="24"/>
  <c r="W81" i="24"/>
  <c r="V81" i="24"/>
  <c r="U81" i="24"/>
  <c r="T81" i="24"/>
  <c r="AE80" i="24"/>
  <c r="AD80" i="24"/>
  <c r="AC80" i="24"/>
  <c r="AB80" i="24"/>
  <c r="AA80" i="24"/>
  <c r="Z80" i="24"/>
  <c r="Y80" i="24"/>
  <c r="X80" i="24"/>
  <c r="W80" i="24"/>
  <c r="V80" i="24"/>
  <c r="U80" i="24"/>
  <c r="T80" i="24"/>
  <c r="AE79" i="24"/>
  <c r="AD79" i="24"/>
  <c r="AC79" i="24"/>
  <c r="AB79" i="24"/>
  <c r="AA79" i="24"/>
  <c r="Z79" i="24"/>
  <c r="Y79" i="24"/>
  <c r="X79" i="24"/>
  <c r="W79" i="24"/>
  <c r="V79" i="24"/>
  <c r="U79" i="24"/>
  <c r="T79" i="24"/>
  <c r="AE78" i="24"/>
  <c r="AD78" i="24"/>
  <c r="AC78" i="24"/>
  <c r="AB78" i="24"/>
  <c r="AA78" i="24"/>
  <c r="Z78" i="24"/>
  <c r="Y78" i="24"/>
  <c r="X78" i="24"/>
  <c r="W78" i="24"/>
  <c r="V78" i="24"/>
  <c r="U78" i="24"/>
  <c r="T78" i="24"/>
  <c r="AE77" i="24"/>
  <c r="AD77" i="24"/>
  <c r="AC77" i="24"/>
  <c r="AB77" i="24"/>
  <c r="AA77" i="24"/>
  <c r="Z77" i="24"/>
  <c r="Y77" i="24"/>
  <c r="X77" i="24"/>
  <c r="W77" i="24"/>
  <c r="V77" i="24"/>
  <c r="U77" i="24"/>
  <c r="T77" i="24"/>
  <c r="AE76" i="24"/>
  <c r="AD76" i="24"/>
  <c r="AC76" i="24"/>
  <c r="AB76" i="24"/>
  <c r="AA76" i="24"/>
  <c r="Z76" i="24"/>
  <c r="Y76" i="24"/>
  <c r="X76" i="24"/>
  <c r="W76" i="24"/>
  <c r="V76" i="24"/>
  <c r="U76" i="24"/>
  <c r="T76" i="24"/>
  <c r="AE75" i="24"/>
  <c r="AD75" i="24"/>
  <c r="AC75" i="24"/>
  <c r="AB75" i="24"/>
  <c r="AA75" i="24"/>
  <c r="Z75" i="24"/>
  <c r="Y75" i="24"/>
  <c r="X75" i="24"/>
  <c r="W75" i="24"/>
  <c r="V75" i="24"/>
  <c r="U75" i="24"/>
  <c r="T75" i="24"/>
  <c r="AE74" i="24"/>
  <c r="AD74" i="24"/>
  <c r="AC74" i="24"/>
  <c r="AB74" i="24"/>
  <c r="AA74" i="24"/>
  <c r="Z74" i="24"/>
  <c r="Y74" i="24"/>
  <c r="X74" i="24"/>
  <c r="W74" i="24"/>
  <c r="V74" i="24"/>
  <c r="U74" i="24"/>
  <c r="T74" i="24"/>
  <c r="AE73" i="24"/>
  <c r="AD73" i="24"/>
  <c r="AC73" i="24"/>
  <c r="AB73" i="24"/>
  <c r="AA73" i="24"/>
  <c r="Z73" i="24"/>
  <c r="Y73" i="24"/>
  <c r="X73" i="24"/>
  <c r="W73" i="24"/>
  <c r="V73" i="24"/>
  <c r="U73" i="24"/>
  <c r="T73" i="24"/>
  <c r="AE72" i="24"/>
  <c r="AD72" i="24"/>
  <c r="AC72" i="24"/>
  <c r="AB72" i="24"/>
  <c r="AA72" i="24"/>
  <c r="Z72" i="24"/>
  <c r="Y72" i="24"/>
  <c r="X72" i="24"/>
  <c r="W72" i="24"/>
  <c r="V72" i="24"/>
  <c r="U72" i="24"/>
  <c r="T72" i="24"/>
  <c r="AE71" i="24"/>
  <c r="AD71" i="24"/>
  <c r="AC71" i="24"/>
  <c r="AB71" i="24"/>
  <c r="AA71" i="24"/>
  <c r="Z71" i="24"/>
  <c r="Y71" i="24"/>
  <c r="X71" i="24"/>
  <c r="W71" i="24"/>
  <c r="V71" i="24"/>
  <c r="U71" i="24"/>
  <c r="T71" i="24"/>
  <c r="AE70" i="24"/>
  <c r="AD70" i="24"/>
  <c r="AC70" i="24"/>
  <c r="AB70" i="24"/>
  <c r="AA70" i="24"/>
  <c r="Z70" i="24"/>
  <c r="Y70" i="24"/>
  <c r="X70" i="24"/>
  <c r="W70" i="24"/>
  <c r="V70" i="24"/>
  <c r="U70" i="24"/>
  <c r="T70" i="24"/>
  <c r="AE69" i="24"/>
  <c r="AD69" i="24"/>
  <c r="AC69" i="24"/>
  <c r="AB69" i="24"/>
  <c r="AA69" i="24"/>
  <c r="Z69" i="24"/>
  <c r="Y69" i="24"/>
  <c r="X69" i="24"/>
  <c r="W69" i="24"/>
  <c r="V69" i="24"/>
  <c r="U69" i="24"/>
  <c r="T69" i="24"/>
  <c r="AE68" i="24"/>
  <c r="AD68" i="24"/>
  <c r="AC68" i="24"/>
  <c r="AB68" i="24"/>
  <c r="AA68" i="24"/>
  <c r="Z68" i="24"/>
  <c r="Y68" i="24"/>
  <c r="X68" i="24"/>
  <c r="W68" i="24"/>
  <c r="V68" i="24"/>
  <c r="U68" i="24"/>
  <c r="T68" i="24"/>
  <c r="AE67" i="24"/>
  <c r="AD67" i="24"/>
  <c r="AC67" i="24"/>
  <c r="AB67" i="24"/>
  <c r="AA67" i="24"/>
  <c r="Z67" i="24"/>
  <c r="Y67" i="24"/>
  <c r="X67" i="24"/>
  <c r="W67" i="24"/>
  <c r="V67" i="24"/>
  <c r="U67" i="24"/>
  <c r="T67" i="24"/>
  <c r="AE66" i="24"/>
  <c r="AD66" i="24"/>
  <c r="AC66" i="24"/>
  <c r="AB66" i="24"/>
  <c r="AA66" i="24"/>
  <c r="Z66" i="24"/>
  <c r="Y66" i="24"/>
  <c r="X66" i="24"/>
  <c r="W66" i="24"/>
  <c r="V66" i="24"/>
  <c r="U66" i="24"/>
  <c r="T66" i="24"/>
  <c r="AE65" i="24"/>
  <c r="AD65" i="24"/>
  <c r="AC65" i="24"/>
  <c r="AB65" i="24"/>
  <c r="AA65" i="24"/>
  <c r="Z65" i="24"/>
  <c r="Y65" i="24"/>
  <c r="X65" i="24"/>
  <c r="W65" i="24"/>
  <c r="V65" i="24"/>
  <c r="U65" i="24"/>
  <c r="T65" i="24"/>
  <c r="AE64" i="24"/>
  <c r="AD64" i="24"/>
  <c r="AC64" i="24"/>
  <c r="AB64" i="24"/>
  <c r="AA64" i="24"/>
  <c r="Z64" i="24"/>
  <c r="Y64" i="24"/>
  <c r="X64" i="24"/>
  <c r="W64" i="24"/>
  <c r="V64" i="24"/>
  <c r="U64" i="24"/>
  <c r="T64" i="24"/>
  <c r="AE63" i="24"/>
  <c r="AD63" i="24"/>
  <c r="AC63" i="24"/>
  <c r="AB63" i="24"/>
  <c r="AA63" i="24"/>
  <c r="Z63" i="24"/>
  <c r="Y63" i="24"/>
  <c r="X63" i="24"/>
  <c r="W63" i="24"/>
  <c r="V63" i="24"/>
  <c r="U63" i="24"/>
  <c r="T63" i="24"/>
  <c r="AE62" i="24"/>
  <c r="AD62" i="24"/>
  <c r="AC62" i="24"/>
  <c r="AB62" i="24"/>
  <c r="AA62" i="24"/>
  <c r="Z62" i="24"/>
  <c r="Y62" i="24"/>
  <c r="X62" i="24"/>
  <c r="W62" i="24"/>
  <c r="V62" i="24"/>
  <c r="U62" i="24"/>
  <c r="T62" i="24"/>
  <c r="AE61" i="24"/>
  <c r="AD61" i="24"/>
  <c r="AC61" i="24"/>
  <c r="AB61" i="24"/>
  <c r="AA61" i="24"/>
  <c r="Z61" i="24"/>
  <c r="Y61" i="24"/>
  <c r="X61" i="24"/>
  <c r="W61" i="24"/>
  <c r="V61" i="24"/>
  <c r="U61" i="24"/>
  <c r="T61" i="24"/>
  <c r="AE60" i="24"/>
  <c r="AD60" i="24"/>
  <c r="AC60" i="24"/>
  <c r="AB60" i="24"/>
  <c r="AA60" i="24"/>
  <c r="Z60" i="24"/>
  <c r="Y60" i="24"/>
  <c r="X60" i="24"/>
  <c r="W60" i="24"/>
  <c r="V60" i="24"/>
  <c r="U60" i="24"/>
  <c r="T60" i="24"/>
  <c r="AE59" i="24"/>
  <c r="AD59" i="24"/>
  <c r="AC59" i="24"/>
  <c r="AB59" i="24"/>
  <c r="AA59" i="24"/>
  <c r="Z59" i="24"/>
  <c r="Y59" i="24"/>
  <c r="X59" i="24"/>
  <c r="W59" i="24"/>
  <c r="V59" i="24"/>
  <c r="U59" i="24"/>
  <c r="T59" i="24"/>
  <c r="AE58" i="24"/>
  <c r="AD58" i="24"/>
  <c r="AC58" i="24"/>
  <c r="AB58" i="24"/>
  <c r="AA58" i="24"/>
  <c r="Z58" i="24"/>
  <c r="Y58" i="24"/>
  <c r="X58" i="24"/>
  <c r="W58" i="24"/>
  <c r="V58" i="24"/>
  <c r="U58" i="24"/>
  <c r="T58" i="24"/>
  <c r="AE57" i="24"/>
  <c r="AD57" i="24"/>
  <c r="AC57" i="24"/>
  <c r="AB57" i="24"/>
  <c r="AA57" i="24"/>
  <c r="Z57" i="24"/>
  <c r="Y57" i="24"/>
  <c r="X57" i="24"/>
  <c r="W57" i="24"/>
  <c r="V57" i="24"/>
  <c r="U57" i="24"/>
  <c r="T57" i="24"/>
  <c r="AE56" i="24"/>
  <c r="AD56" i="24"/>
  <c r="AC56" i="24"/>
  <c r="AB56" i="24"/>
  <c r="AA56" i="24"/>
  <c r="Z56" i="24"/>
  <c r="Y56" i="24"/>
  <c r="X56" i="24"/>
  <c r="W56" i="24"/>
  <c r="V56" i="24"/>
  <c r="U56" i="24"/>
  <c r="T56" i="24"/>
  <c r="AE55" i="24"/>
  <c r="AD55" i="24"/>
  <c r="AC55" i="24"/>
  <c r="AB55" i="24"/>
  <c r="AA55" i="24"/>
  <c r="Z55" i="24"/>
  <c r="Y55" i="24"/>
  <c r="X55" i="24"/>
  <c r="W55" i="24"/>
  <c r="V55" i="24"/>
  <c r="U55" i="24"/>
  <c r="T55" i="24"/>
  <c r="AE54" i="24"/>
  <c r="AD54" i="24"/>
  <c r="AC54" i="24"/>
  <c r="AB54" i="24"/>
  <c r="AA54" i="24"/>
  <c r="Z54" i="24"/>
  <c r="Y54" i="24"/>
  <c r="X54" i="24"/>
  <c r="W54" i="24"/>
  <c r="V54" i="24"/>
  <c r="U54" i="24"/>
  <c r="T54" i="24"/>
  <c r="AE53" i="24"/>
  <c r="AD53" i="24"/>
  <c r="AC53" i="24"/>
  <c r="AB53" i="24"/>
  <c r="AA53" i="24"/>
  <c r="Z53" i="24"/>
  <c r="Y53" i="24"/>
  <c r="X53" i="24"/>
  <c r="W53" i="24"/>
  <c r="V53" i="24"/>
  <c r="U53" i="24"/>
  <c r="T53" i="24"/>
  <c r="AE52" i="24"/>
  <c r="AD52" i="24"/>
  <c r="AC52" i="24"/>
  <c r="AB52" i="24"/>
  <c r="AA52" i="24"/>
  <c r="Z52" i="24"/>
  <c r="Y52" i="24"/>
  <c r="X52" i="24"/>
  <c r="W52" i="24"/>
  <c r="V52" i="24"/>
  <c r="U52" i="24"/>
  <c r="T52" i="24"/>
  <c r="AE51" i="24"/>
  <c r="AD51" i="24"/>
  <c r="AC51" i="24"/>
  <c r="AB51" i="24"/>
  <c r="AA51" i="24"/>
  <c r="Z51" i="24"/>
  <c r="Y51" i="24"/>
  <c r="X51" i="24"/>
  <c r="W51" i="24"/>
  <c r="V51" i="24"/>
  <c r="U51" i="24"/>
  <c r="T51" i="24"/>
  <c r="AE50" i="24"/>
  <c r="AD50" i="24"/>
  <c r="AC50" i="24"/>
  <c r="AB50" i="24"/>
  <c r="AA50" i="24"/>
  <c r="Z50" i="24"/>
  <c r="Y50" i="24"/>
  <c r="X50" i="24"/>
  <c r="W50" i="24"/>
  <c r="V50" i="24"/>
  <c r="U50" i="24"/>
  <c r="T50" i="24"/>
  <c r="AE49" i="24"/>
  <c r="AD49" i="24"/>
  <c r="AC49" i="24"/>
  <c r="AB49" i="24"/>
  <c r="AA49" i="24"/>
  <c r="Z49" i="24"/>
  <c r="Y49" i="24"/>
  <c r="X49" i="24"/>
  <c r="W49" i="24"/>
  <c r="V49" i="24"/>
  <c r="U49" i="24"/>
  <c r="T49" i="24"/>
  <c r="AE48" i="24"/>
  <c r="AD48" i="24"/>
  <c r="AC48" i="24"/>
  <c r="AB48" i="24"/>
  <c r="AA48" i="24"/>
  <c r="Z48" i="24"/>
  <c r="Y48" i="24"/>
  <c r="X48" i="24"/>
  <c r="W48" i="24"/>
  <c r="V48" i="24"/>
  <c r="U48" i="24"/>
  <c r="T48" i="24"/>
  <c r="AE47" i="24"/>
  <c r="AD47" i="24"/>
  <c r="AC47" i="24"/>
  <c r="AB47" i="24"/>
  <c r="AA47" i="24"/>
  <c r="Z47" i="24"/>
  <c r="Y47" i="24"/>
  <c r="X47" i="24"/>
  <c r="W47" i="24"/>
  <c r="V47" i="24"/>
  <c r="U47" i="24"/>
  <c r="T47" i="24"/>
  <c r="AE46" i="24"/>
  <c r="AD46" i="24"/>
  <c r="AC46" i="24"/>
  <c r="AB46" i="24"/>
  <c r="AA46" i="24"/>
  <c r="Z46" i="24"/>
  <c r="Y46" i="24"/>
  <c r="X46" i="24"/>
  <c r="W46" i="24"/>
  <c r="V46" i="24"/>
  <c r="U46" i="24"/>
  <c r="T46" i="24"/>
  <c r="AE45" i="24"/>
  <c r="AD45" i="24"/>
  <c r="AC45" i="24"/>
  <c r="AB45" i="24"/>
  <c r="AA45" i="24"/>
  <c r="Z45" i="24"/>
  <c r="Y45" i="24"/>
  <c r="X45" i="24"/>
  <c r="W45" i="24"/>
  <c r="V45" i="24"/>
  <c r="U45" i="24"/>
  <c r="T45" i="24"/>
  <c r="AE44" i="24"/>
  <c r="AD44" i="24"/>
  <c r="AC44" i="24"/>
  <c r="AB44" i="24"/>
  <c r="AA44" i="24"/>
  <c r="Z44" i="24"/>
  <c r="Y44" i="24"/>
  <c r="X44" i="24"/>
  <c r="W44" i="24"/>
  <c r="V44" i="24"/>
  <c r="U44" i="24"/>
  <c r="T44" i="24"/>
  <c r="AE43" i="24"/>
  <c r="AD43" i="24"/>
  <c r="AC43" i="24"/>
  <c r="AB43" i="24"/>
  <c r="AA43" i="24"/>
  <c r="Z43" i="24"/>
  <c r="Y43" i="24"/>
  <c r="X43" i="24"/>
  <c r="W43" i="24"/>
  <c r="V43" i="24"/>
  <c r="U43" i="24"/>
  <c r="T43" i="24"/>
  <c r="AE42" i="24"/>
  <c r="AD42" i="24"/>
  <c r="AC42" i="24"/>
  <c r="AB42" i="24"/>
  <c r="AA42" i="24"/>
  <c r="Z42" i="24"/>
  <c r="Y42" i="24"/>
  <c r="X42" i="24"/>
  <c r="W42" i="24"/>
  <c r="V42" i="24"/>
  <c r="U42" i="24"/>
  <c r="T42" i="24"/>
  <c r="AE41" i="24"/>
  <c r="AD41" i="24"/>
  <c r="AC41" i="24"/>
  <c r="AB41" i="24"/>
  <c r="AA41" i="24"/>
  <c r="Z41" i="24"/>
  <c r="Y41" i="24"/>
  <c r="X41" i="24"/>
  <c r="W41" i="24"/>
  <c r="V41" i="24"/>
  <c r="U41" i="24"/>
  <c r="T41" i="24"/>
  <c r="AE40" i="24"/>
  <c r="AD40" i="24"/>
  <c r="AC40" i="24"/>
  <c r="AB40" i="24"/>
  <c r="AA40" i="24"/>
  <c r="Z40" i="24"/>
  <c r="Y40" i="24"/>
  <c r="X40" i="24"/>
  <c r="W40" i="24"/>
  <c r="V40" i="24"/>
  <c r="U40" i="24"/>
  <c r="T40" i="24"/>
  <c r="AE39" i="24"/>
  <c r="AD39" i="24"/>
  <c r="AC39" i="24"/>
  <c r="AB39" i="24"/>
  <c r="AA39" i="24"/>
  <c r="Z39" i="24"/>
  <c r="Y39" i="24"/>
  <c r="X39" i="24"/>
  <c r="W39" i="24"/>
  <c r="V39" i="24"/>
  <c r="U39" i="24"/>
  <c r="T39" i="24"/>
  <c r="AE38" i="24"/>
  <c r="AD38" i="24"/>
  <c r="AC38" i="24"/>
  <c r="AB38" i="24"/>
  <c r="AA38" i="24"/>
  <c r="Z38" i="24"/>
  <c r="Y38" i="24"/>
  <c r="X38" i="24"/>
  <c r="W38" i="24"/>
  <c r="V38" i="24"/>
  <c r="U38" i="24"/>
  <c r="T38" i="24"/>
  <c r="AE37" i="24"/>
  <c r="AD37" i="24"/>
  <c r="AC37" i="24"/>
  <c r="AB37" i="24"/>
  <c r="AA37" i="24"/>
  <c r="Z37" i="24"/>
  <c r="Y37" i="24"/>
  <c r="X37" i="24"/>
  <c r="W37" i="24"/>
  <c r="V37" i="24"/>
  <c r="U37" i="24"/>
  <c r="T37" i="24"/>
  <c r="AE36" i="24"/>
  <c r="AD36" i="24"/>
  <c r="AC36" i="24"/>
  <c r="AB36" i="24"/>
  <c r="AA36" i="24"/>
  <c r="Z36" i="24"/>
  <c r="Y36" i="24"/>
  <c r="X36" i="24"/>
  <c r="W36" i="24"/>
  <c r="V36" i="24"/>
  <c r="U36" i="24"/>
  <c r="T36" i="24"/>
  <c r="AE31" i="24"/>
  <c r="AD31" i="24"/>
  <c r="AC31" i="24"/>
  <c r="AB31" i="24"/>
  <c r="AA31" i="24"/>
  <c r="Z31" i="24"/>
  <c r="Y31" i="24"/>
  <c r="X31" i="24"/>
  <c r="W31" i="24"/>
  <c r="V31" i="24"/>
  <c r="U31" i="24"/>
  <c r="T31" i="24"/>
  <c r="AE30" i="24"/>
  <c r="AD30" i="24"/>
  <c r="AC30" i="24"/>
  <c r="AB30" i="24"/>
  <c r="AA30" i="24"/>
  <c r="Z30" i="24"/>
  <c r="Y30" i="24"/>
  <c r="X30" i="24"/>
  <c r="W30" i="24"/>
  <c r="V30" i="24"/>
  <c r="U30" i="24"/>
  <c r="T30" i="24"/>
  <c r="AE29" i="24"/>
  <c r="AD29" i="24"/>
  <c r="AC29" i="24"/>
  <c r="AB29" i="24"/>
  <c r="AA29" i="24"/>
  <c r="Z29" i="24"/>
  <c r="Y29" i="24"/>
  <c r="X29" i="24"/>
  <c r="W29" i="24"/>
  <c r="V29" i="24"/>
  <c r="U29" i="24"/>
  <c r="T29" i="24"/>
  <c r="AE28" i="24"/>
  <c r="AD28" i="24"/>
  <c r="AC28" i="24"/>
  <c r="AB28" i="24"/>
  <c r="AA28" i="24"/>
  <c r="Z28" i="24"/>
  <c r="Y28" i="24"/>
  <c r="X28" i="24"/>
  <c r="W28" i="24"/>
  <c r="V28" i="24"/>
  <c r="U28" i="24"/>
  <c r="T28" i="24"/>
  <c r="AE27" i="24"/>
  <c r="AD27" i="24"/>
  <c r="AC27" i="24"/>
  <c r="AB27" i="24"/>
  <c r="AA27" i="24"/>
  <c r="Z27" i="24"/>
  <c r="Y27" i="24"/>
  <c r="X27" i="24"/>
  <c r="W27" i="24"/>
  <c r="V27" i="24"/>
  <c r="U27" i="24"/>
  <c r="T27" i="24"/>
  <c r="AE26" i="24"/>
  <c r="AD26" i="24"/>
  <c r="AC26" i="24"/>
  <c r="AB26" i="24"/>
  <c r="AA26" i="24"/>
  <c r="Z26" i="24"/>
  <c r="Y26" i="24"/>
  <c r="X26" i="24"/>
  <c r="W26" i="24"/>
  <c r="V26" i="24"/>
  <c r="U26" i="24"/>
  <c r="T26" i="24"/>
  <c r="AE25" i="24"/>
  <c r="AD25" i="24"/>
  <c r="AC25" i="24"/>
  <c r="AB25" i="24"/>
  <c r="AA25" i="24"/>
  <c r="Z25" i="24"/>
  <c r="Y25" i="24"/>
  <c r="X25" i="24"/>
  <c r="W25" i="24"/>
  <c r="V25" i="24"/>
  <c r="U25" i="24"/>
  <c r="T25" i="24"/>
  <c r="AE24" i="24"/>
  <c r="AD24" i="24"/>
  <c r="AC24" i="24"/>
  <c r="AB24" i="24"/>
  <c r="AA24" i="24"/>
  <c r="Z24" i="24"/>
  <c r="Y24" i="24"/>
  <c r="X24" i="24"/>
  <c r="W24" i="24"/>
  <c r="V24" i="24"/>
  <c r="U24" i="24"/>
  <c r="T24" i="24"/>
  <c r="AE23" i="24"/>
  <c r="AD23" i="24"/>
  <c r="AC23" i="24"/>
  <c r="AB23" i="24"/>
  <c r="AA23" i="24"/>
  <c r="Z23" i="24"/>
  <c r="Y23" i="24"/>
  <c r="X23" i="24"/>
  <c r="W23" i="24"/>
  <c r="V23" i="24"/>
  <c r="U23" i="24"/>
  <c r="T23" i="24"/>
  <c r="AE22" i="24"/>
  <c r="AD22" i="24"/>
  <c r="AC22" i="24"/>
  <c r="AB22" i="24"/>
  <c r="AA22" i="24"/>
  <c r="Z22" i="24"/>
  <c r="Y22" i="24"/>
  <c r="X22" i="24"/>
  <c r="W22" i="24"/>
  <c r="V22" i="24"/>
  <c r="U22" i="24"/>
  <c r="T22" i="24"/>
  <c r="AE21" i="24"/>
  <c r="AD21" i="24"/>
  <c r="AC21" i="24"/>
  <c r="AB21" i="24"/>
  <c r="AA21" i="24"/>
  <c r="Z21" i="24"/>
  <c r="Y21" i="24"/>
  <c r="X21" i="24"/>
  <c r="W21" i="24"/>
  <c r="V21" i="24"/>
  <c r="U21" i="24"/>
  <c r="T21" i="24"/>
  <c r="AE20" i="24"/>
  <c r="AD20" i="24"/>
  <c r="AC20" i="24"/>
  <c r="AB20" i="24"/>
  <c r="AA20" i="24"/>
  <c r="Z20" i="24"/>
  <c r="Y20" i="24"/>
  <c r="X20" i="24"/>
  <c r="W20" i="24"/>
  <c r="V20" i="24"/>
  <c r="U20" i="24"/>
  <c r="AE18" i="24"/>
  <c r="AD18" i="24"/>
  <c r="AC18" i="24"/>
  <c r="AB18" i="24"/>
  <c r="AA18" i="24"/>
  <c r="Z18" i="24"/>
  <c r="Y18" i="24"/>
  <c r="X18" i="24"/>
  <c r="W18" i="24"/>
  <c r="V18" i="24"/>
  <c r="U18" i="24"/>
  <c r="T18" i="24"/>
  <c r="AE17" i="24"/>
  <c r="AD17" i="24"/>
  <c r="AC17" i="24"/>
  <c r="AB17" i="24"/>
  <c r="AA17" i="24"/>
  <c r="Z17" i="24"/>
  <c r="Y17" i="24"/>
  <c r="X17" i="24"/>
  <c r="W17" i="24"/>
  <c r="V17" i="24"/>
  <c r="U17" i="24"/>
  <c r="T17" i="24"/>
  <c r="AE16" i="24"/>
  <c r="AD16" i="24"/>
  <c r="AC16" i="24"/>
  <c r="AB16" i="24"/>
  <c r="AA16" i="24"/>
  <c r="Z16" i="24"/>
  <c r="Y16" i="24"/>
  <c r="X16" i="24"/>
  <c r="W16" i="24"/>
  <c r="V16" i="24"/>
  <c r="U16" i="24"/>
  <c r="T16" i="24"/>
  <c r="AE15" i="24"/>
  <c r="AD15" i="24"/>
  <c r="AC15" i="24"/>
  <c r="AB15" i="24"/>
  <c r="AA15" i="24"/>
  <c r="Z15" i="24"/>
  <c r="Y15" i="24"/>
  <c r="X15" i="24"/>
  <c r="W15" i="24"/>
  <c r="V15" i="24"/>
  <c r="U15" i="24"/>
  <c r="T15" i="24"/>
  <c r="AE14" i="24"/>
  <c r="AD14" i="24"/>
  <c r="AC14" i="24"/>
  <c r="AB14" i="24"/>
  <c r="AA14" i="24"/>
  <c r="Z14" i="24"/>
  <c r="Y14" i="24"/>
  <c r="X14" i="24"/>
  <c r="W14" i="24"/>
  <c r="V14" i="24"/>
  <c r="U14" i="24"/>
  <c r="T14" i="24"/>
  <c r="AE13" i="24"/>
  <c r="AD13" i="24"/>
  <c r="AC13" i="24"/>
  <c r="AB13" i="24"/>
  <c r="AA13" i="24"/>
  <c r="Z13" i="24"/>
  <c r="Y13" i="24"/>
  <c r="X13" i="24"/>
  <c r="W13" i="24"/>
  <c r="V13" i="24"/>
  <c r="U13" i="24"/>
  <c r="T13" i="24"/>
  <c r="AE12" i="24"/>
  <c r="AD12" i="24"/>
  <c r="AC12" i="24"/>
  <c r="AB12" i="24"/>
  <c r="AA12" i="24"/>
  <c r="Z12" i="24"/>
  <c r="Y12" i="24"/>
  <c r="X12" i="24"/>
  <c r="W12" i="24"/>
  <c r="V12" i="24"/>
  <c r="U12" i="24"/>
  <c r="T12" i="24"/>
  <c r="AE11" i="24"/>
  <c r="AD11" i="24"/>
  <c r="AC11" i="24"/>
  <c r="AB11" i="24"/>
  <c r="AA11" i="24"/>
  <c r="Z11" i="24"/>
  <c r="Y11" i="24"/>
  <c r="X11" i="24"/>
  <c r="W11" i="24"/>
  <c r="V11" i="24"/>
  <c r="U11" i="24"/>
  <c r="T11" i="24"/>
  <c r="AE10" i="24"/>
  <c r="AD10" i="24"/>
  <c r="AC10" i="24"/>
  <c r="AB10" i="24"/>
  <c r="AA10" i="24"/>
  <c r="Z10" i="24"/>
  <c r="Y10" i="24"/>
  <c r="X10" i="24"/>
  <c r="W10" i="24"/>
  <c r="V10" i="24"/>
  <c r="U10" i="24"/>
  <c r="T10" i="24"/>
  <c r="AE9" i="24"/>
  <c r="AD9" i="24"/>
  <c r="AC9" i="24"/>
  <c r="AB9" i="24"/>
  <c r="AA9" i="24"/>
  <c r="Z9" i="24"/>
  <c r="Y9" i="24"/>
  <c r="X9" i="24"/>
  <c r="W9" i="24"/>
  <c r="V9" i="24"/>
  <c r="U9" i="24"/>
  <c r="T9" i="24"/>
  <c r="AE8" i="24"/>
  <c r="AD8" i="24"/>
  <c r="AC8" i="24"/>
  <c r="AB8" i="24"/>
  <c r="AA8" i="24"/>
  <c r="Z8" i="24"/>
  <c r="Y8" i="24"/>
  <c r="X8" i="24"/>
  <c r="W8" i="24"/>
  <c r="V8" i="24"/>
  <c r="U8" i="24"/>
  <c r="T8" i="24"/>
  <c r="E306" i="24"/>
  <c r="X306" i="24" s="1"/>
  <c r="E305" i="24"/>
  <c r="Z305" i="24" s="1"/>
  <c r="E304" i="24"/>
  <c r="Z304" i="24" s="1"/>
  <c r="E274" i="24"/>
  <c r="AE274" i="24" s="1"/>
  <c r="E273" i="24"/>
  <c r="AE273" i="24" s="1"/>
  <c r="E272" i="24"/>
  <c r="AE272" i="24" s="1"/>
  <c r="E271" i="24"/>
  <c r="AE271" i="24" s="1"/>
  <c r="E247" i="24"/>
  <c r="V247" i="24" s="1"/>
  <c r="E246" i="24"/>
  <c r="V246" i="24" s="1"/>
  <c r="E245" i="24"/>
  <c r="V245" i="24" s="1"/>
  <c r="E244" i="24"/>
  <c r="V244" i="24" s="1"/>
  <c r="E202" i="24"/>
  <c r="AA202" i="24" s="1"/>
  <c r="E201" i="24"/>
  <c r="AA201" i="24" s="1"/>
  <c r="E200" i="24"/>
  <c r="Z200" i="24" s="1"/>
  <c r="E199" i="24"/>
  <c r="Z199" i="24" s="1"/>
  <c r="E155" i="24"/>
  <c r="E154" i="24"/>
  <c r="AC154" i="24" s="1"/>
  <c r="E153" i="24"/>
  <c r="AC153" i="24" s="1"/>
  <c r="E152" i="24"/>
  <c r="AC152" i="24" s="1"/>
  <c r="E137" i="24"/>
  <c r="AD137" i="24" s="1"/>
  <c r="E136" i="24"/>
  <c r="AD136" i="24" s="1"/>
  <c r="E135" i="24"/>
  <c r="AD135" i="24" s="1"/>
  <c r="E134" i="24"/>
  <c r="AD134" i="24" s="1"/>
  <c r="E35" i="24"/>
  <c r="X35" i="24" s="1"/>
  <c r="E34" i="24"/>
  <c r="X34" i="24" s="1"/>
  <c r="E33" i="24"/>
  <c r="X33" i="24" s="1"/>
  <c r="E32" i="24"/>
  <c r="X32" i="24" s="1"/>
  <c r="W245" i="24" l="1"/>
  <c r="Z245" i="24"/>
  <c r="AA305" i="24"/>
  <c r="T153" i="24"/>
  <c r="Y153" i="24"/>
  <c r="AE153" i="24"/>
  <c r="T154" i="24"/>
  <c r="AC200" i="24"/>
  <c r="T304" i="24"/>
  <c r="N17" i="22"/>
  <c r="W136" i="24"/>
  <c r="AE154" i="24"/>
  <c r="T152" i="24"/>
  <c r="AE152" i="24"/>
  <c r="N8" i="22"/>
  <c r="X200" i="24"/>
  <c r="N9" i="22"/>
  <c r="AA200" i="24"/>
  <c r="AB200" i="24"/>
  <c r="AC202" i="24"/>
  <c r="AC201" i="24"/>
  <c r="X199" i="24"/>
  <c r="AA199" i="24"/>
  <c r="AB199" i="24"/>
  <c r="AC199" i="24"/>
  <c r="N10" i="22"/>
  <c r="W246" i="24"/>
  <c r="Z246" i="24"/>
  <c r="N11" i="22"/>
  <c r="AC246" i="24"/>
  <c r="W247" i="24"/>
  <c r="Z247" i="24"/>
  <c r="AC247" i="24"/>
  <c r="Z244" i="24"/>
  <c r="W244" i="24"/>
  <c r="AC244" i="24"/>
  <c r="N12" i="22"/>
  <c r="N13" i="22"/>
  <c r="U272" i="24"/>
  <c r="U273" i="24"/>
  <c r="U274" i="24"/>
  <c r="AA304" i="24"/>
  <c r="AC304" i="24"/>
  <c r="N16" i="22"/>
  <c r="AD304" i="24"/>
  <c r="AE304" i="24"/>
  <c r="T305" i="24"/>
  <c r="AC305" i="24"/>
  <c r="AD305" i="24"/>
  <c r="AE305" i="24"/>
  <c r="N18" i="22"/>
  <c r="N19" i="22"/>
  <c r="AB304" i="24"/>
  <c r="AB305" i="24"/>
  <c r="U304" i="24"/>
  <c r="U305" i="24"/>
  <c r="V304" i="24"/>
  <c r="V305" i="24"/>
  <c r="X304" i="24"/>
  <c r="X305" i="24"/>
  <c r="W304" i="24"/>
  <c r="W305" i="24"/>
  <c r="Y304" i="24"/>
  <c r="Y305" i="24"/>
  <c r="N14" i="22"/>
  <c r="U271" i="24"/>
  <c r="T271" i="24"/>
  <c r="T272" i="24"/>
  <c r="T273" i="24"/>
  <c r="T274" i="24"/>
  <c r="V271" i="24"/>
  <c r="V272" i="24"/>
  <c r="V273" i="24"/>
  <c r="V274" i="24"/>
  <c r="W271" i="24"/>
  <c r="W272" i="24"/>
  <c r="W273" i="24"/>
  <c r="W274" i="24"/>
  <c r="X271" i="24"/>
  <c r="X272" i="24"/>
  <c r="X273" i="24"/>
  <c r="X274" i="24"/>
  <c r="Y271" i="24"/>
  <c r="Y272" i="24"/>
  <c r="Y273" i="24"/>
  <c r="Y274" i="24"/>
  <c r="Z271" i="24"/>
  <c r="Z272" i="24"/>
  <c r="Z273" i="24"/>
  <c r="Z274" i="24"/>
  <c r="AA271" i="24"/>
  <c r="AA272" i="24"/>
  <c r="AA273" i="24"/>
  <c r="AA274" i="24"/>
  <c r="AB271" i="24"/>
  <c r="AB272" i="24"/>
  <c r="AB273" i="24"/>
  <c r="AB274" i="24"/>
  <c r="AC271" i="24"/>
  <c r="AC272" i="24"/>
  <c r="AC273" i="24"/>
  <c r="AC274" i="24"/>
  <c r="AD271" i="24"/>
  <c r="AD272" i="24"/>
  <c r="AD273" i="24"/>
  <c r="AD274" i="24"/>
  <c r="X244" i="24"/>
  <c r="X245" i="24"/>
  <c r="X246" i="24"/>
  <c r="X247" i="24"/>
  <c r="Y244" i="24"/>
  <c r="Y245" i="24"/>
  <c r="Y246" i="24"/>
  <c r="Y247" i="24"/>
  <c r="AA244" i="24"/>
  <c r="AA245" i="24"/>
  <c r="AA246" i="24"/>
  <c r="AA247" i="24"/>
  <c r="AB244" i="24"/>
  <c r="AB245" i="24"/>
  <c r="AB246" i="24"/>
  <c r="AB247" i="24"/>
  <c r="AD244" i="24"/>
  <c r="AD245" i="24"/>
  <c r="AD246" i="24"/>
  <c r="AD247" i="24"/>
  <c r="AE244" i="24"/>
  <c r="AE245" i="24"/>
  <c r="AE246" i="24"/>
  <c r="AE247" i="24"/>
  <c r="AC245" i="24"/>
  <c r="T244" i="24"/>
  <c r="T245" i="24"/>
  <c r="T246" i="24"/>
  <c r="T247" i="24"/>
  <c r="U244" i="24"/>
  <c r="U245" i="24"/>
  <c r="U246" i="24"/>
  <c r="U247" i="24"/>
  <c r="AB201" i="24"/>
  <c r="AB202" i="24"/>
  <c r="AD199" i="24"/>
  <c r="AD200" i="24"/>
  <c r="AD201" i="24"/>
  <c r="AD202" i="24"/>
  <c r="AE199" i="24"/>
  <c r="AE200" i="24"/>
  <c r="AE201" i="24"/>
  <c r="AE202" i="24"/>
  <c r="T199" i="24"/>
  <c r="T200" i="24"/>
  <c r="T201" i="24"/>
  <c r="T202" i="24"/>
  <c r="U199" i="24"/>
  <c r="U200" i="24"/>
  <c r="U201" i="24"/>
  <c r="U202" i="24"/>
  <c r="V199" i="24"/>
  <c r="V200" i="24"/>
  <c r="V201" i="24"/>
  <c r="V202" i="24"/>
  <c r="W199" i="24"/>
  <c r="W200" i="24"/>
  <c r="W201" i="24"/>
  <c r="W202" i="24"/>
  <c r="X201" i="24"/>
  <c r="X202" i="24"/>
  <c r="Y199" i="24"/>
  <c r="Y200" i="24"/>
  <c r="Y201" i="24"/>
  <c r="Y202" i="24"/>
  <c r="Z201" i="24"/>
  <c r="Z202" i="24"/>
  <c r="AB153" i="24"/>
  <c r="AD152" i="24"/>
  <c r="AD153" i="24"/>
  <c r="AD154" i="24"/>
  <c r="U152" i="24"/>
  <c r="U153" i="24"/>
  <c r="U154" i="24"/>
  <c r="V152" i="24"/>
  <c r="V154" i="24"/>
  <c r="W152" i="24"/>
  <c r="W153" i="24"/>
  <c r="W154" i="24"/>
  <c r="V153" i="24"/>
  <c r="X152" i="24"/>
  <c r="X153" i="24"/>
  <c r="X154" i="24"/>
  <c r="Y152" i="24"/>
  <c r="Y154" i="24"/>
  <c r="Z152" i="24"/>
  <c r="Z153" i="24"/>
  <c r="Z154" i="24"/>
  <c r="AA153" i="24"/>
  <c r="AB154" i="24"/>
  <c r="AA152" i="24"/>
  <c r="AA154" i="24"/>
  <c r="AB152" i="24"/>
  <c r="N3" i="22"/>
  <c r="N2" i="22"/>
  <c r="AE35" i="24"/>
  <c r="Z33" i="24"/>
  <c r="Z34" i="24"/>
  <c r="AE34" i="24"/>
  <c r="Z35" i="24"/>
  <c r="N4" i="22"/>
  <c r="T135" i="24"/>
  <c r="T136" i="24"/>
  <c r="N5" i="22"/>
  <c r="U136" i="24"/>
  <c r="N6" i="22"/>
  <c r="T134" i="24"/>
  <c r="U134" i="24"/>
  <c r="W134" i="24"/>
  <c r="U135" i="24"/>
  <c r="W135" i="24"/>
  <c r="AE134" i="24"/>
  <c r="AE135" i="24"/>
  <c r="AE136" i="24"/>
  <c r="AE137" i="24"/>
  <c r="V134" i="24"/>
  <c r="V135" i="24"/>
  <c r="V136" i="24"/>
  <c r="V137" i="24"/>
  <c r="W137" i="24"/>
  <c r="T137" i="24"/>
  <c r="X134" i="24"/>
  <c r="X135" i="24"/>
  <c r="X136" i="24"/>
  <c r="X137" i="24"/>
  <c r="Y134" i="24"/>
  <c r="Y135" i="24"/>
  <c r="Y136" i="24"/>
  <c r="Y137" i="24"/>
  <c r="Z134" i="24"/>
  <c r="Z135" i="24"/>
  <c r="Z136" i="24"/>
  <c r="Z137" i="24"/>
  <c r="U137" i="24"/>
  <c r="AA134" i="24"/>
  <c r="AA135" i="24"/>
  <c r="AA136" i="24"/>
  <c r="AA137" i="24"/>
  <c r="AB134" i="24"/>
  <c r="AB135" i="24"/>
  <c r="AB136" i="24"/>
  <c r="AB137" i="24"/>
  <c r="AC134" i="24"/>
  <c r="AC135" i="24"/>
  <c r="AC136" i="24"/>
  <c r="AC137" i="24"/>
  <c r="AE33" i="24"/>
  <c r="Y33" i="24"/>
  <c r="Y34" i="24"/>
  <c r="Y35" i="24"/>
  <c r="AA33" i="24"/>
  <c r="AA34" i="24"/>
  <c r="AA35" i="24"/>
  <c r="AB33" i="24"/>
  <c r="AB34" i="24"/>
  <c r="AB35" i="24"/>
  <c r="AC33" i="24"/>
  <c r="AC34" i="24"/>
  <c r="AC35" i="24"/>
  <c r="AD33" i="24"/>
  <c r="AD34" i="24"/>
  <c r="AD35" i="24"/>
  <c r="T33" i="24"/>
  <c r="T34" i="24"/>
  <c r="T35" i="24"/>
  <c r="U33" i="24"/>
  <c r="U34" i="24"/>
  <c r="U35" i="24"/>
  <c r="V33" i="24"/>
  <c r="V34" i="24"/>
  <c r="V35" i="24"/>
  <c r="W33" i="24"/>
  <c r="W34" i="24"/>
  <c r="W35" i="24"/>
  <c r="W155" i="24"/>
  <c r="AE155" i="24"/>
  <c r="AD155" i="24"/>
  <c r="AC155" i="24"/>
  <c r="AB155" i="24"/>
  <c r="AA155" i="24"/>
  <c r="Z155" i="24"/>
  <c r="Y155" i="24"/>
  <c r="X155" i="24"/>
  <c r="V155" i="24"/>
  <c r="U155" i="24"/>
  <c r="T155" i="24"/>
  <c r="N7" i="22"/>
  <c r="Y306" i="24"/>
  <c r="Z306" i="24"/>
  <c r="AA306" i="24"/>
  <c r="T306" i="24"/>
  <c r="AB306" i="24"/>
  <c r="AC306" i="24"/>
  <c r="V306" i="24"/>
  <c r="AD306" i="24"/>
  <c r="U306" i="24"/>
  <c r="W306" i="24"/>
  <c r="AE306" i="24"/>
  <c r="U303" i="24"/>
  <c r="AC303" i="24"/>
  <c r="AD303" i="24"/>
  <c r="W303" i="24"/>
  <c r="AE303" i="24"/>
  <c r="AB303" i="24"/>
  <c r="X303" i="24"/>
  <c r="T303" i="24"/>
  <c r="Y303" i="24"/>
  <c r="Z303" i="24"/>
  <c r="V303" i="24"/>
  <c r="T32" i="24"/>
  <c r="AB32" i="24"/>
  <c r="U32" i="24"/>
  <c r="AC32" i="24"/>
  <c r="AA32" i="24"/>
  <c r="V32" i="24"/>
  <c r="AD32" i="24"/>
  <c r="Y32" i="24"/>
  <c r="Z32" i="24"/>
  <c r="W32" i="24"/>
  <c r="AE32" i="24"/>
  <c r="E7" i="24"/>
  <c r="E6" i="24"/>
  <c r="E5" i="24"/>
  <c r="R3" i="25"/>
  <c r="R4" i="25"/>
  <c r="R5" i="25"/>
  <c r="R6" i="25"/>
  <c r="R7" i="25"/>
  <c r="R8" i="25"/>
  <c r="R9" i="25"/>
  <c r="R10" i="25"/>
  <c r="R11" i="25"/>
  <c r="R12" i="25"/>
  <c r="R13" i="25"/>
  <c r="R14" i="25"/>
  <c r="R15" i="25"/>
  <c r="R16" i="25"/>
  <c r="R17" i="25"/>
  <c r="R18" i="25"/>
  <c r="R19" i="25"/>
  <c r="R20" i="25"/>
  <c r="R21" i="25"/>
  <c r="R22" i="25"/>
  <c r="R23" i="25"/>
  <c r="R24" i="25"/>
  <c r="R25" i="25"/>
  <c r="R26" i="25"/>
  <c r="R27" i="25"/>
  <c r="R28" i="25"/>
  <c r="R29" i="25"/>
  <c r="R30" i="25"/>
  <c r="R31" i="25"/>
  <c r="R32" i="25"/>
  <c r="R33" i="25"/>
  <c r="R34" i="25"/>
  <c r="R35" i="25"/>
  <c r="R36" i="25"/>
  <c r="R37" i="25"/>
  <c r="R38" i="25"/>
  <c r="R39" i="25"/>
  <c r="R40" i="25"/>
  <c r="R41" i="25"/>
  <c r="R42" i="25"/>
  <c r="R43" i="25"/>
  <c r="R44" i="25"/>
  <c r="R45" i="25"/>
  <c r="R46" i="25"/>
  <c r="R47" i="25"/>
  <c r="R48" i="25"/>
  <c r="R49" i="25"/>
  <c r="R50" i="25"/>
  <c r="R51" i="25"/>
  <c r="R52" i="25"/>
  <c r="R53" i="25"/>
  <c r="R54" i="25"/>
  <c r="R55" i="25"/>
  <c r="R56" i="25"/>
  <c r="R57" i="25"/>
  <c r="R58" i="25"/>
  <c r="R59" i="25"/>
  <c r="R60" i="25"/>
  <c r="R61" i="25"/>
  <c r="R62" i="25"/>
  <c r="R63" i="25"/>
  <c r="R64" i="25"/>
  <c r="R65" i="25"/>
  <c r="R66" i="25"/>
  <c r="R67" i="25"/>
  <c r="R68" i="25"/>
  <c r="R69" i="25"/>
  <c r="R70" i="25"/>
  <c r="R71" i="25"/>
  <c r="R72" i="25"/>
  <c r="R73" i="25"/>
  <c r="R74" i="25"/>
  <c r="R75" i="25"/>
  <c r="R76" i="25"/>
  <c r="R77" i="25"/>
  <c r="R78" i="25"/>
  <c r="R79" i="25"/>
  <c r="R80" i="25"/>
  <c r="R81" i="25"/>
  <c r="R82" i="25"/>
  <c r="R83" i="25"/>
  <c r="R84" i="25"/>
  <c r="R85" i="25"/>
  <c r="R86" i="25"/>
  <c r="R87" i="25"/>
  <c r="R88" i="25"/>
  <c r="R89" i="25"/>
  <c r="R90" i="25"/>
  <c r="R91" i="25"/>
  <c r="R92" i="25"/>
  <c r="R93" i="25"/>
  <c r="R94" i="25"/>
  <c r="R95" i="25"/>
  <c r="R96" i="25"/>
  <c r="R97" i="25"/>
  <c r="R98" i="25"/>
  <c r="R99" i="25"/>
  <c r="R100" i="25"/>
  <c r="R101" i="25"/>
  <c r="R102" i="25"/>
  <c r="R103" i="25"/>
  <c r="R104" i="25"/>
  <c r="R105" i="25"/>
  <c r="R106" i="25"/>
  <c r="R107" i="25"/>
  <c r="R108" i="25"/>
  <c r="R109" i="25"/>
  <c r="R110" i="25"/>
  <c r="R111" i="25"/>
  <c r="R112" i="25"/>
  <c r="R113" i="25"/>
  <c r="R114" i="25"/>
  <c r="R115" i="25"/>
  <c r="R116" i="25"/>
  <c r="R117" i="25"/>
  <c r="R118" i="25"/>
  <c r="R119" i="25"/>
  <c r="R120" i="25"/>
  <c r="R121" i="25"/>
  <c r="R122" i="25"/>
  <c r="R123" i="25"/>
  <c r="R124" i="25"/>
  <c r="R125" i="25"/>
  <c r="R126" i="25"/>
  <c r="R127" i="25"/>
  <c r="R128" i="25"/>
  <c r="R129" i="25"/>
  <c r="R130" i="25"/>
  <c r="R131" i="25"/>
  <c r="R132" i="25"/>
  <c r="R133" i="25"/>
  <c r="R134" i="25"/>
  <c r="R135" i="25"/>
  <c r="R136" i="25"/>
  <c r="R137" i="25"/>
  <c r="R138" i="25"/>
  <c r="R139" i="25"/>
  <c r="R140" i="25"/>
  <c r="R141" i="25"/>
  <c r="R142" i="25"/>
  <c r="R143" i="25"/>
  <c r="R144" i="25"/>
  <c r="R145" i="25"/>
  <c r="R146" i="25"/>
  <c r="R147" i="25"/>
  <c r="R148" i="25"/>
  <c r="R149" i="25"/>
  <c r="R150" i="25"/>
  <c r="R151" i="25"/>
  <c r="R152" i="25"/>
  <c r="R153" i="25"/>
  <c r="R154" i="25"/>
  <c r="R155" i="25"/>
  <c r="R156" i="25"/>
  <c r="R157" i="25"/>
  <c r="R158" i="25"/>
  <c r="R159" i="25"/>
  <c r="R160" i="25"/>
  <c r="R161" i="25"/>
  <c r="R162" i="25"/>
  <c r="R163" i="25"/>
  <c r="R164" i="25"/>
  <c r="R165" i="25"/>
  <c r="R166" i="25"/>
  <c r="R167" i="25"/>
  <c r="R168" i="25"/>
  <c r="R169" i="25"/>
  <c r="R170" i="25"/>
  <c r="R171" i="25"/>
  <c r="R172" i="25"/>
  <c r="R173" i="25"/>
  <c r="R174" i="25"/>
  <c r="R175" i="25"/>
  <c r="R176" i="25"/>
  <c r="R177" i="25"/>
  <c r="R178" i="25"/>
  <c r="R179" i="25"/>
  <c r="R180" i="25"/>
  <c r="R181" i="25"/>
  <c r="R182" i="25"/>
  <c r="R183" i="25"/>
  <c r="R184" i="25"/>
  <c r="R185" i="25"/>
  <c r="R186" i="25"/>
  <c r="R187" i="25"/>
  <c r="R188" i="25"/>
  <c r="R189" i="25"/>
  <c r="R190" i="25"/>
  <c r="R191" i="25"/>
  <c r="R192" i="25"/>
  <c r="R193" i="25"/>
  <c r="R194" i="25"/>
  <c r="R195" i="25"/>
  <c r="R196" i="25"/>
  <c r="R197" i="25"/>
  <c r="R198" i="25"/>
  <c r="R199" i="25"/>
  <c r="R200" i="25"/>
  <c r="R201" i="25"/>
  <c r="R202" i="25"/>
  <c r="R203" i="25"/>
  <c r="R204" i="25"/>
  <c r="R205" i="25"/>
  <c r="R206" i="25"/>
  <c r="R207" i="25"/>
  <c r="R208" i="25"/>
  <c r="R209" i="25"/>
  <c r="R210" i="25"/>
  <c r="R211" i="25"/>
  <c r="R212" i="25"/>
  <c r="R213" i="25"/>
  <c r="R214" i="25"/>
  <c r="R215" i="25"/>
  <c r="R216" i="25"/>
  <c r="R217" i="25"/>
  <c r="R218" i="25"/>
  <c r="R219" i="25"/>
  <c r="R220" i="25"/>
  <c r="R221" i="25"/>
  <c r="R222" i="25"/>
  <c r="R223" i="25"/>
  <c r="R224" i="25"/>
  <c r="R225" i="25"/>
  <c r="R226" i="25"/>
  <c r="R227" i="25"/>
  <c r="R228" i="25"/>
  <c r="R229" i="25"/>
  <c r="R230" i="25"/>
  <c r="R231" i="25"/>
  <c r="R232" i="25"/>
  <c r="R233" i="25"/>
  <c r="R234" i="25"/>
  <c r="R235" i="25"/>
  <c r="R236" i="25"/>
  <c r="R237" i="25"/>
  <c r="R238" i="25"/>
  <c r="R239" i="25"/>
  <c r="R240" i="25"/>
  <c r="R241" i="25"/>
  <c r="R242" i="25"/>
  <c r="R243" i="25"/>
  <c r="R244" i="25"/>
  <c r="R245" i="25"/>
  <c r="R246" i="25"/>
  <c r="R247" i="25"/>
  <c r="R248" i="25"/>
  <c r="R249" i="25"/>
  <c r="R250" i="25"/>
  <c r="R251" i="25"/>
  <c r="R252" i="25"/>
  <c r="R253" i="25"/>
  <c r="R254" i="25"/>
  <c r="R255" i="25"/>
  <c r="R256" i="25"/>
  <c r="R257" i="25"/>
  <c r="R258" i="25"/>
  <c r="R259" i="25"/>
  <c r="R260" i="25"/>
  <c r="R261" i="25"/>
  <c r="R262" i="25"/>
  <c r="R263" i="25"/>
  <c r="R264" i="25"/>
  <c r="R265" i="25"/>
  <c r="R266" i="25"/>
  <c r="R267" i="25"/>
  <c r="R268" i="25"/>
  <c r="R269" i="25"/>
  <c r="R270" i="25"/>
  <c r="R271" i="25"/>
  <c r="R272" i="25"/>
  <c r="R273" i="25"/>
  <c r="R274" i="25"/>
  <c r="R275" i="25"/>
  <c r="R276" i="25"/>
  <c r="R277" i="25"/>
  <c r="R278" i="25"/>
  <c r="R279" i="25"/>
  <c r="R280" i="25"/>
  <c r="R281" i="25"/>
  <c r="R282" i="25"/>
  <c r="R283" i="25"/>
  <c r="R284" i="25"/>
  <c r="R285" i="25"/>
  <c r="R286" i="25"/>
  <c r="R287" i="25"/>
  <c r="R288" i="25"/>
  <c r="R289" i="25"/>
  <c r="R290" i="25"/>
  <c r="R291" i="25"/>
  <c r="R292" i="25"/>
  <c r="R293" i="25"/>
  <c r="R294" i="25"/>
  <c r="R295" i="25"/>
  <c r="R296" i="25"/>
  <c r="R297" i="25"/>
  <c r="R298" i="25"/>
  <c r="R299" i="25"/>
  <c r="R300" i="25"/>
  <c r="R301" i="25"/>
  <c r="R302" i="25"/>
  <c r="R303" i="25"/>
  <c r="R304" i="25"/>
  <c r="R305" i="25"/>
  <c r="R306" i="25"/>
  <c r="R307" i="25"/>
  <c r="R308" i="25"/>
  <c r="R309" i="25"/>
  <c r="R310" i="25"/>
  <c r="R311" i="25"/>
  <c r="R312" i="25"/>
  <c r="R313" i="25"/>
  <c r="R314" i="25"/>
  <c r="R315" i="25"/>
  <c r="R316" i="25"/>
  <c r="R317" i="25"/>
  <c r="R318" i="25"/>
  <c r="R319" i="25"/>
  <c r="R320" i="25"/>
  <c r="R321" i="25"/>
  <c r="R322" i="25"/>
  <c r="R323" i="25"/>
  <c r="R324" i="25"/>
  <c r="R325" i="25"/>
  <c r="R326" i="25"/>
  <c r="R327" i="25"/>
  <c r="R328" i="25"/>
  <c r="R329" i="25"/>
  <c r="R330" i="25"/>
  <c r="R331" i="25"/>
  <c r="R332" i="25"/>
  <c r="R333" i="25"/>
  <c r="R334" i="25"/>
  <c r="R335" i="25"/>
  <c r="R336" i="25"/>
  <c r="R337" i="25"/>
  <c r="R338" i="25"/>
  <c r="R339" i="25"/>
  <c r="R340" i="25"/>
  <c r="R341" i="25"/>
  <c r="R342" i="25"/>
  <c r="R343" i="25"/>
  <c r="R344" i="25"/>
  <c r="R345" i="25"/>
  <c r="R346" i="25"/>
  <c r="R347" i="25"/>
  <c r="R348" i="25"/>
  <c r="R349" i="25"/>
  <c r="R350" i="25"/>
  <c r="R351" i="25"/>
  <c r="R352" i="25"/>
  <c r="R353" i="25"/>
  <c r="R354" i="25"/>
  <c r="R355" i="25"/>
  <c r="R356" i="25"/>
  <c r="R357" i="25"/>
  <c r="R358" i="25"/>
  <c r="R359" i="25"/>
  <c r="R360" i="25"/>
  <c r="R361" i="25"/>
  <c r="R362" i="25"/>
  <c r="R363" i="25"/>
  <c r="R364" i="25"/>
  <c r="R365" i="25"/>
  <c r="R366" i="25"/>
  <c r="R367" i="25"/>
  <c r="R368" i="25"/>
  <c r="R369" i="25"/>
  <c r="R370" i="25"/>
  <c r="R371" i="25"/>
  <c r="R372" i="25"/>
  <c r="R373" i="25"/>
  <c r="R374" i="25"/>
  <c r="R375" i="25"/>
  <c r="R376" i="25"/>
  <c r="R377" i="25"/>
  <c r="R378" i="25"/>
  <c r="R379" i="25"/>
  <c r="R380" i="25"/>
  <c r="R381" i="25"/>
  <c r="R382" i="25"/>
  <c r="R383" i="25"/>
  <c r="R384" i="25"/>
  <c r="R385" i="25"/>
  <c r="R386" i="25"/>
  <c r="R387" i="25"/>
  <c r="R388" i="25"/>
  <c r="R389" i="25"/>
  <c r="R390" i="25"/>
  <c r="R391" i="25"/>
  <c r="R392" i="25"/>
  <c r="R393" i="25"/>
  <c r="R394" i="25"/>
  <c r="R395" i="25"/>
  <c r="R396" i="25"/>
  <c r="R397" i="25"/>
  <c r="R398" i="25"/>
  <c r="R399" i="25"/>
  <c r="R400" i="25"/>
  <c r="R401" i="25"/>
  <c r="R402" i="25"/>
  <c r="R403" i="25"/>
  <c r="R404" i="25"/>
  <c r="R405" i="25"/>
  <c r="R406" i="25"/>
  <c r="R407" i="25"/>
  <c r="R408" i="25"/>
  <c r="R409" i="25"/>
  <c r="R410" i="25"/>
  <c r="R411" i="25"/>
  <c r="R412" i="25"/>
  <c r="R413" i="25"/>
  <c r="R414" i="25"/>
  <c r="R415" i="25"/>
  <c r="R416" i="25"/>
  <c r="R417" i="25"/>
  <c r="R418" i="25"/>
  <c r="R419" i="25"/>
  <c r="R420" i="25"/>
  <c r="R421" i="25"/>
  <c r="R422" i="25"/>
  <c r="R423" i="25"/>
  <c r="R424" i="25"/>
  <c r="R425" i="25"/>
  <c r="R426" i="25"/>
  <c r="R427" i="25"/>
  <c r="R428" i="25"/>
  <c r="R429" i="25"/>
  <c r="R430" i="25"/>
  <c r="R431" i="25"/>
  <c r="R432" i="25"/>
  <c r="R433" i="25"/>
  <c r="R434" i="25"/>
  <c r="R435" i="25"/>
  <c r="R436" i="25"/>
  <c r="R437" i="25"/>
  <c r="R438" i="25"/>
  <c r="R439" i="25"/>
  <c r="R440" i="25"/>
  <c r="R441" i="25"/>
  <c r="R442" i="25"/>
  <c r="R443" i="25"/>
  <c r="R444" i="25"/>
  <c r="R445" i="25"/>
  <c r="R446" i="25"/>
  <c r="R447" i="25"/>
  <c r="R448" i="25"/>
  <c r="R449" i="25"/>
  <c r="R450" i="25"/>
  <c r="R451" i="25"/>
  <c r="R452" i="25"/>
  <c r="R453" i="25"/>
  <c r="R454" i="25"/>
  <c r="R455" i="25"/>
  <c r="R456" i="25"/>
  <c r="R457" i="25"/>
  <c r="R458" i="25"/>
  <c r="R459" i="25"/>
  <c r="R460" i="25"/>
  <c r="R461" i="25"/>
  <c r="R462" i="25"/>
  <c r="R463" i="25"/>
  <c r="R464" i="25"/>
  <c r="R465" i="25"/>
  <c r="R466" i="25"/>
  <c r="R467" i="25"/>
  <c r="R468" i="25"/>
  <c r="R469" i="25"/>
  <c r="R470" i="25"/>
  <c r="R471" i="25"/>
  <c r="R472" i="25"/>
  <c r="R473" i="25"/>
  <c r="R474" i="25"/>
  <c r="R475" i="25"/>
  <c r="R476" i="25"/>
  <c r="R477" i="25"/>
  <c r="R478" i="25"/>
  <c r="R479" i="25"/>
  <c r="R480" i="25"/>
  <c r="R481" i="25"/>
  <c r="R482" i="25"/>
  <c r="R483" i="25"/>
  <c r="R484" i="25"/>
  <c r="R485" i="25"/>
  <c r="R486" i="25"/>
  <c r="R487" i="25"/>
  <c r="R488" i="25"/>
  <c r="R489" i="25"/>
  <c r="R490" i="25"/>
  <c r="R491" i="25"/>
  <c r="R492" i="25"/>
  <c r="R2" i="25"/>
  <c r="AE2" i="24"/>
  <c r="AD2" i="24"/>
  <c r="AC2" i="24"/>
  <c r="AB2" i="24"/>
  <c r="AA2" i="24"/>
  <c r="Z2" i="24"/>
  <c r="Y2" i="24"/>
  <c r="X2" i="24"/>
  <c r="W2" i="24"/>
  <c r="V2" i="24"/>
  <c r="U2" i="24"/>
  <c r="T2" i="24"/>
  <c r="S2" i="24"/>
  <c r="R2" i="24"/>
  <c r="Q2" i="24"/>
  <c r="P2" i="24"/>
  <c r="O2" i="24"/>
  <c r="N2" i="24"/>
  <c r="M2" i="24"/>
  <c r="L2" i="24"/>
  <c r="K2" i="24"/>
  <c r="J2" i="24"/>
  <c r="I2" i="24"/>
  <c r="H2" i="24"/>
  <c r="V6" i="24" l="1"/>
  <c r="U6" i="24"/>
  <c r="AD6" i="24"/>
  <c r="X6" i="24"/>
  <c r="W6" i="24"/>
  <c r="AB6" i="24"/>
  <c r="T6" i="24"/>
  <c r="AE6" i="24"/>
  <c r="AC6" i="24"/>
  <c r="AA6" i="24"/>
  <c r="Z6" i="24"/>
  <c r="Y6" i="24"/>
  <c r="Z5" i="24"/>
  <c r="U5" i="24"/>
  <c r="AB5" i="24"/>
  <c r="X5" i="24"/>
  <c r="AD5" i="24"/>
  <c r="W5" i="24"/>
  <c r="V5" i="24"/>
  <c r="T5" i="24"/>
  <c r="AE5" i="24"/>
  <c r="AC5" i="24"/>
  <c r="AA5" i="24"/>
  <c r="Y5" i="24"/>
  <c r="X7" i="24"/>
  <c r="AE7" i="24"/>
  <c r="W7" i="24"/>
  <c r="AD7" i="24"/>
  <c r="V7" i="24"/>
  <c r="Z7" i="24"/>
  <c r="AC7" i="24"/>
  <c r="U7" i="24"/>
  <c r="AB7" i="24"/>
  <c r="T7" i="24"/>
  <c r="AA7" i="24"/>
  <c r="Y7" i="24"/>
  <c r="Y4" i="24"/>
  <c r="Z4" i="24"/>
  <c r="AC4" i="24"/>
  <c r="AD4" i="24"/>
  <c r="AA4" i="24"/>
  <c r="AB4" i="24"/>
  <c r="U4" i="24"/>
  <c r="V4" i="24"/>
  <c r="W4" i="24"/>
  <c r="X4" i="24"/>
  <c r="T4" i="24"/>
  <c r="AE4" i="24"/>
  <c r="AF53" i="24"/>
  <c r="AF149" i="24"/>
  <c r="AF16" i="24"/>
  <c r="AF18" i="24"/>
  <c r="AF15" i="24"/>
  <c r="AF13" i="24"/>
  <c r="AF12" i="24"/>
  <c r="AF11" i="24"/>
  <c r="AF10" i="24"/>
  <c r="AF9" i="24"/>
  <c r="AF8" i="24"/>
  <c r="AF117" i="24"/>
  <c r="AF116" i="24"/>
  <c r="AF115" i="24"/>
  <c r="AF114" i="24"/>
  <c r="AF113" i="24"/>
  <c r="AF112" i="24"/>
  <c r="AF111" i="24"/>
  <c r="AF110" i="24"/>
  <c r="AF109" i="24"/>
  <c r="AF108" i="24"/>
  <c r="AF107" i="24"/>
  <c r="AF106" i="24"/>
  <c r="AF105" i="24"/>
  <c r="AF104" i="24"/>
  <c r="AF103" i="24"/>
  <c r="AF102" i="24"/>
  <c r="AF101" i="24"/>
  <c r="AF17" i="24"/>
  <c r="AF14" i="24"/>
  <c r="AF100" i="24"/>
  <c r="AF98" i="24"/>
  <c r="AF96" i="24"/>
  <c r="AF94" i="24"/>
  <c r="AF92" i="24"/>
  <c r="AF89" i="24"/>
  <c r="AF88" i="24"/>
  <c r="AF86" i="24"/>
  <c r="AF84" i="24"/>
  <c r="AF81" i="24"/>
  <c r="AF79" i="24"/>
  <c r="AF77" i="24"/>
  <c r="AF75" i="24"/>
  <c r="AF73" i="24"/>
  <c r="AF71" i="24"/>
  <c r="AF69" i="24"/>
  <c r="AF67" i="24"/>
  <c r="AF65" i="24"/>
  <c r="AF63" i="24"/>
  <c r="AF61" i="24"/>
  <c r="AF58" i="24"/>
  <c r="AF56" i="24"/>
  <c r="AF99" i="24"/>
  <c r="AF97" i="24"/>
  <c r="AF95" i="24"/>
  <c r="AF93" i="24"/>
  <c r="AF91" i="24"/>
  <c r="AF90" i="24"/>
  <c r="AF87" i="24"/>
  <c r="AF85" i="24"/>
  <c r="AF83" i="24"/>
  <c r="AF82" i="24"/>
  <c r="AF80" i="24"/>
  <c r="AF78" i="24"/>
  <c r="AF76" i="24"/>
  <c r="AF74" i="24"/>
  <c r="AF72" i="24"/>
  <c r="AF70" i="24"/>
  <c r="AF68" i="24"/>
  <c r="AF66" i="24"/>
  <c r="AF64" i="24"/>
  <c r="AF62" i="24"/>
  <c r="AF60" i="24"/>
  <c r="AF59" i="24"/>
  <c r="AF20" i="24"/>
  <c r="AF6" i="24" l="1"/>
  <c r="AF5" i="24"/>
  <c r="AF7" i="24"/>
  <c r="AF4" i="24"/>
  <c r="AF57" i="24"/>
  <c r="AF169" i="24"/>
  <c r="AF35" i="24"/>
  <c r="AF129" i="24"/>
  <c r="AF148" i="24"/>
  <c r="AF52" i="24"/>
  <c r="AF176" i="24"/>
  <c r="AF175" i="24"/>
  <c r="AF23" i="24"/>
  <c r="AF22" i="24"/>
  <c r="AF34" i="24"/>
  <c r="AF54" i="24"/>
  <c r="AF55" i="24"/>
  <c r="AF122" i="24"/>
  <c r="AF30" i="24"/>
  <c r="AF123" i="24"/>
  <c r="AF29" i="24"/>
  <c r="AF41" i="24"/>
  <c r="AF27" i="24"/>
  <c r="AF39" i="24"/>
  <c r="AF51" i="24"/>
  <c r="AF146" i="24"/>
  <c r="AF120" i="24"/>
  <c r="AF26" i="24"/>
  <c r="AF38" i="24"/>
  <c r="AF50" i="24"/>
  <c r="AF145" i="24"/>
  <c r="AF25" i="24"/>
  <c r="AF37" i="24"/>
  <c r="AF49" i="24"/>
  <c r="AF174" i="24"/>
  <c r="AF144" i="24"/>
  <c r="AF132" i="24"/>
  <c r="AF24" i="24"/>
  <c r="AF36" i="24"/>
  <c r="AF48" i="24"/>
  <c r="AF142" i="24"/>
  <c r="AF130" i="24"/>
  <c r="AF46" i="24"/>
  <c r="AF170" i="24"/>
  <c r="AF128" i="24"/>
  <c r="AF32" i="24"/>
  <c r="AF44" i="24"/>
  <c r="AF134" i="24"/>
  <c r="AF138" i="24"/>
  <c r="AF125" i="24"/>
  <c r="AF31" i="24"/>
  <c r="AF43" i="24"/>
  <c r="AF152" i="24"/>
  <c r="AF127" i="24"/>
  <c r="AF173" i="24"/>
  <c r="AF143" i="24"/>
  <c r="AF131" i="24"/>
  <c r="AF47" i="24"/>
  <c r="AF141" i="24"/>
  <c r="AF21" i="24"/>
  <c r="AF33" i="24"/>
  <c r="AF45" i="24"/>
  <c r="AF119" i="24"/>
  <c r="AF28" i="24"/>
  <c r="AF137" i="24"/>
  <c r="AF121" i="24"/>
  <c r="AF150" i="24"/>
  <c r="AF147" i="24"/>
  <c r="AF42" i="24"/>
  <c r="AF177" i="24"/>
  <c r="AF124" i="24"/>
  <c r="AF40" i="24"/>
  <c r="AF164" i="24"/>
  <c r="AF165" i="24"/>
  <c r="AF172" i="24"/>
  <c r="AF140" i="24"/>
  <c r="AF136" i="24"/>
  <c r="AF171" i="24"/>
  <c r="AF139" i="24"/>
  <c r="AF159" i="24"/>
  <c r="AF161" i="24"/>
  <c r="AF162" i="24"/>
  <c r="AF168" i="24"/>
  <c r="AF157" i="24"/>
  <c r="AF158" i="24"/>
  <c r="AF160" i="24"/>
  <c r="AF135" i="24"/>
  <c r="AF166" i="24"/>
  <c r="AF167" i="24"/>
  <c r="AF156" i="24"/>
  <c r="AF155" i="24"/>
  <c r="AF163" i="24"/>
  <c r="AF154" i="24"/>
  <c r="AF153" i="24"/>
  <c r="AF197" i="24"/>
  <c r="AF231" i="24"/>
  <c r="AF228" i="24"/>
  <c r="AF194" i="24"/>
  <c r="AF184" i="24"/>
  <c r="AF247" i="24"/>
  <c r="AF204" i="24"/>
  <c r="AF214" i="24"/>
  <c r="AF216" i="24"/>
  <c r="AF249" i="24"/>
  <c r="AF187" i="24"/>
  <c r="AF191" i="24"/>
  <c r="AF202" i="24"/>
  <c r="AF196" i="24"/>
  <c r="AF232" i="24"/>
  <c r="AF229" i="24"/>
  <c r="AF217" i="24"/>
  <c r="AF205" i="24"/>
  <c r="AF246" i="24"/>
  <c r="AF250" i="24"/>
  <c r="AF227" i="24"/>
  <c r="AF215" i="24"/>
  <c r="AF260" i="24"/>
  <c r="AF181" i="24"/>
  <c r="AF237" i="24"/>
  <c r="AF272" i="24"/>
  <c r="AF189" i="24"/>
  <c r="AF193" i="24"/>
  <c r="AF195" i="24"/>
  <c r="AF182" i="24"/>
  <c r="AF183" i="24"/>
  <c r="AF185" i="24"/>
  <c r="AF226" i="24"/>
  <c r="AF259" i="24"/>
  <c r="AF180" i="24"/>
  <c r="AF224" i="24"/>
  <c r="AF212" i="24"/>
  <c r="AF242" i="24"/>
  <c r="AF257" i="24"/>
  <c r="AF252" i="24"/>
  <c r="AF188" i="24"/>
  <c r="AF225" i="24"/>
  <c r="AF203" i="24"/>
  <c r="AF239" i="24"/>
  <c r="AF190" i="24"/>
  <c r="AF241" i="24"/>
  <c r="AF261" i="24"/>
  <c r="AF213" i="24"/>
  <c r="AF258" i="24"/>
  <c r="AF240" i="24"/>
  <c r="AF255" i="24"/>
  <c r="AF235" i="24"/>
  <c r="AF223" i="24"/>
  <c r="AF211" i="24"/>
  <c r="AF256" i="24"/>
  <c r="AF234" i="24"/>
  <c r="AF219" i="24"/>
  <c r="AF207" i="24"/>
  <c r="AF284" i="24"/>
  <c r="AF233" i="24"/>
  <c r="AF230" i="24"/>
  <c r="AF218" i="24"/>
  <c r="AF206" i="24"/>
  <c r="AF251" i="24"/>
  <c r="AF220" i="24"/>
  <c r="AF208" i="24"/>
  <c r="AF238" i="24"/>
  <c r="AF253" i="24"/>
  <c r="AF221" i="24"/>
  <c r="AF209" i="24"/>
  <c r="AF254" i="24"/>
  <c r="AF222" i="24"/>
  <c r="AF210" i="24"/>
  <c r="AF264" i="24"/>
  <c r="AF245" i="24"/>
  <c r="AF186" i="24"/>
  <c r="AF179" i="24"/>
  <c r="AF199" i="24"/>
  <c r="AF244" i="24"/>
  <c r="AF192" i="24"/>
  <c r="AF248" i="24"/>
  <c r="AF200" i="24"/>
  <c r="AF201" i="24"/>
  <c r="AF281" i="24"/>
  <c r="AF268" i="24"/>
  <c r="AF286" i="24"/>
  <c r="AF279" i="24"/>
  <c r="AF266" i="24"/>
  <c r="AF265" i="24"/>
  <c r="AF271" i="24"/>
  <c r="AF269" i="24"/>
  <c r="AF282" i="24"/>
  <c r="AF277" i="24"/>
  <c r="AF283" i="24"/>
  <c r="AF263" i="24"/>
  <c r="AF278" i="24"/>
  <c r="AF285" i="24"/>
  <c r="AF280" i="24"/>
  <c r="AF267" i="24"/>
  <c r="AF275" i="24"/>
  <c r="AF276" i="24"/>
  <c r="AF307" i="24"/>
  <c r="AF332" i="24"/>
  <c r="AF319" i="24"/>
  <c r="AF274" i="24"/>
  <c r="AF297" i="24"/>
  <c r="AF295" i="24"/>
  <c r="AF304" i="24"/>
  <c r="AF290" i="24"/>
  <c r="AF334" i="24"/>
  <c r="AF320" i="24"/>
  <c r="AF305" i="24"/>
  <c r="AF327" i="24"/>
  <c r="AF313" i="24"/>
  <c r="AF298" i="24"/>
  <c r="AF291" i="24"/>
  <c r="AF322" i="24"/>
  <c r="AF308" i="24"/>
  <c r="AF306" i="24"/>
  <c r="AF324" i="24"/>
  <c r="AF310" i="24"/>
  <c r="AF330" i="24"/>
  <c r="AF317" i="24"/>
  <c r="AF301" i="24"/>
  <c r="AF287" i="24"/>
  <c r="AF328" i="24"/>
  <c r="AF314" i="24"/>
  <c r="AF299" i="24"/>
  <c r="AF335" i="24"/>
  <c r="AF292" i="24"/>
  <c r="AF323" i="24"/>
  <c r="AF309" i="24"/>
  <c r="AF326" i="24"/>
  <c r="AF312" i="24"/>
  <c r="AF331" i="24"/>
  <c r="AF318" i="24"/>
  <c r="AF303" i="24"/>
  <c r="AF289" i="24"/>
  <c r="AF329" i="24"/>
  <c r="AF315" i="24"/>
  <c r="AF300" i="24"/>
  <c r="AF273" i="24"/>
  <c r="AF325" i="24"/>
  <c r="AF311" i="24"/>
  <c r="AF296" i="24"/>
  <c r="AF294" i="24"/>
  <c r="I4" i="8"/>
  <c r="I3" i="8"/>
  <c r="N20" i="8"/>
  <c r="I1" i="18"/>
  <c r="I8" i="18" s="1"/>
  <c r="AF3" i="24" l="1"/>
  <c r="B14" i="6" s="1"/>
  <c r="C135" i="24"/>
  <c r="C136" i="24"/>
  <c r="C137" i="24"/>
  <c r="C134" i="24"/>
  <c r="I25" i="18"/>
  <c r="I26" i="18"/>
  <c r="I27" i="18"/>
  <c r="I28" i="18"/>
  <c r="I34" i="18"/>
  <c r="C335" i="24" s="1"/>
  <c r="I9" i="18"/>
  <c r="AF126" i="24"/>
  <c r="B17" i="6" s="1"/>
  <c r="AF118" i="24"/>
  <c r="B16" i="6" s="1"/>
  <c r="AF19" i="24"/>
  <c r="B15" i="6" s="1"/>
  <c r="AF133" i="24"/>
  <c r="B18" i="6" s="1"/>
  <c r="AF151" i="24"/>
  <c r="B19" i="6" s="1"/>
  <c r="AF178" i="24"/>
  <c r="B20" i="6" s="1"/>
  <c r="AF198" i="24"/>
  <c r="B21" i="6" s="1"/>
  <c r="AF236" i="24"/>
  <c r="B22" i="6" s="1"/>
  <c r="AF243" i="24"/>
  <c r="B23" i="6" s="1"/>
  <c r="AF262" i="24"/>
  <c r="B24" i="6" s="1"/>
  <c r="AF333" i="24"/>
  <c r="B31" i="6" s="1"/>
  <c r="AF293" i="24"/>
  <c r="B27" i="6" s="1"/>
  <c r="AF316" i="24"/>
  <c r="B29" i="6" s="1"/>
  <c r="AF270" i="24"/>
  <c r="B25" i="6" s="1"/>
  <c r="AF321" i="24"/>
  <c r="B30" i="6" s="1"/>
  <c r="AF302" i="24"/>
  <c r="B28" i="6" s="1"/>
  <c r="AF288" i="24"/>
  <c r="B26" i="6" s="1"/>
  <c r="I6" i="18"/>
  <c r="I7" i="18"/>
  <c r="I29" i="18"/>
  <c r="I35" i="18"/>
  <c r="I30" i="18"/>
  <c r="I31" i="18"/>
  <c r="C322" i="24" s="1"/>
  <c r="I32" i="18"/>
  <c r="C328" i="24" s="1"/>
  <c r="I33" i="18"/>
  <c r="I12" i="18"/>
  <c r="I13" i="18"/>
  <c r="I14" i="18"/>
  <c r="I15" i="18"/>
  <c r="I16" i="18"/>
  <c r="I3" i="18"/>
  <c r="I4" i="18"/>
  <c r="I10" i="18"/>
  <c r="I11" i="18"/>
  <c r="I23" i="18"/>
  <c r="I24" i="18"/>
  <c r="I18" i="18"/>
  <c r="I19" i="18"/>
  <c r="I20" i="18"/>
  <c r="I21" i="18"/>
  <c r="I22" i="18"/>
  <c r="I2" i="18"/>
  <c r="I17" i="18"/>
  <c r="I5" i="18"/>
  <c r="B32" i="6" l="1"/>
  <c r="C113" i="24"/>
  <c r="C104" i="24"/>
  <c r="C112" i="24"/>
  <c r="C105" i="24"/>
  <c r="C109" i="24"/>
  <c r="C111" i="24"/>
  <c r="C103" i="24"/>
  <c r="C33" i="24"/>
  <c r="C110" i="24"/>
  <c r="C34" i="24"/>
  <c r="C35" i="24"/>
  <c r="C108" i="24"/>
  <c r="C32" i="24"/>
  <c r="C251" i="24"/>
  <c r="C248" i="24"/>
  <c r="C252" i="24"/>
  <c r="C255" i="24"/>
  <c r="C253" i="24"/>
  <c r="C254" i="24"/>
  <c r="C249" i="24"/>
  <c r="C250" i="24"/>
  <c r="C259" i="24"/>
  <c r="C258" i="24"/>
  <c r="C257" i="24"/>
  <c r="C256" i="24"/>
  <c r="C245" i="24"/>
  <c r="C261" i="24"/>
  <c r="C247" i="24"/>
  <c r="C260" i="24"/>
  <c r="C244" i="24"/>
  <c r="C246" i="24"/>
  <c r="C298" i="24"/>
  <c r="C297" i="24"/>
  <c r="C296" i="24"/>
  <c r="C295" i="24"/>
  <c r="C294" i="24"/>
  <c r="C282" i="24"/>
  <c r="C275" i="24"/>
  <c r="C276" i="24"/>
  <c r="C278" i="24"/>
  <c r="C277" i="24"/>
  <c r="C279" i="24"/>
  <c r="C280" i="24"/>
  <c r="C281" i="24"/>
  <c r="C160" i="24"/>
  <c r="C175" i="24"/>
  <c r="C153" i="24"/>
  <c r="C171" i="24"/>
  <c r="C170" i="24"/>
  <c r="C161" i="24"/>
  <c r="C174" i="24"/>
  <c r="C154" i="24"/>
  <c r="C162" i="24"/>
  <c r="C173" i="24"/>
  <c r="C155" i="24"/>
  <c r="C157" i="24"/>
  <c r="C163" i="24"/>
  <c r="C172" i="24"/>
  <c r="C152" i="24"/>
  <c r="C156" i="24"/>
  <c r="C164" i="24"/>
  <c r="C165" i="24"/>
  <c r="C158" i="24"/>
  <c r="C166" i="24"/>
  <c r="C169" i="24"/>
  <c r="C159" i="24"/>
  <c r="C167" i="24"/>
  <c r="C168" i="24"/>
  <c r="C287" i="24"/>
  <c r="C274" i="24"/>
  <c r="C283" i="24"/>
  <c r="C271" i="24"/>
  <c r="C272" i="24"/>
  <c r="C284" i="24"/>
  <c r="C273" i="24"/>
  <c r="C285" i="24"/>
  <c r="C286" i="24"/>
  <c r="C114" i="24"/>
  <c r="C106" i="24"/>
  <c r="C98" i="24"/>
  <c r="C90" i="24"/>
  <c r="C82" i="24"/>
  <c r="C74" i="24"/>
  <c r="C66" i="24"/>
  <c r="C58" i="24"/>
  <c r="C50" i="24"/>
  <c r="C42" i="24"/>
  <c r="C28" i="24"/>
  <c r="C25" i="24"/>
  <c r="C102" i="24"/>
  <c r="C86" i="24"/>
  <c r="C70" i="24"/>
  <c r="C54" i="24"/>
  <c r="C21" i="24"/>
  <c r="C93" i="24"/>
  <c r="C69" i="24"/>
  <c r="C37" i="24"/>
  <c r="C97" i="24"/>
  <c r="C89" i="24"/>
  <c r="C81" i="24"/>
  <c r="C73" i="24"/>
  <c r="C65" i="24"/>
  <c r="C57" i="24"/>
  <c r="C49" i="24"/>
  <c r="C41" i="24"/>
  <c r="C29" i="24"/>
  <c r="C26" i="24"/>
  <c r="C38" i="24"/>
  <c r="C96" i="24"/>
  <c r="C88" i="24"/>
  <c r="C80" i="24"/>
  <c r="C72" i="24"/>
  <c r="C64" i="24"/>
  <c r="C56" i="24"/>
  <c r="C48" i="24"/>
  <c r="C40" i="24"/>
  <c r="C30" i="24"/>
  <c r="C20" i="24"/>
  <c r="C85" i="24"/>
  <c r="C61" i="24"/>
  <c r="C22" i="24"/>
  <c r="C95" i="24"/>
  <c r="C87" i="24"/>
  <c r="C79" i="24"/>
  <c r="C71" i="24"/>
  <c r="C63" i="24"/>
  <c r="C55" i="24"/>
  <c r="C47" i="24"/>
  <c r="C39" i="24"/>
  <c r="C31" i="24"/>
  <c r="C94" i="24"/>
  <c r="C78" i="24"/>
  <c r="C62" i="24"/>
  <c r="C46" i="24"/>
  <c r="C117" i="24"/>
  <c r="C101" i="24"/>
  <c r="C77" i="24"/>
  <c r="C45" i="24"/>
  <c r="C116" i="24"/>
  <c r="C100" i="24"/>
  <c r="C92" i="24"/>
  <c r="C84" i="24"/>
  <c r="C76" i="24"/>
  <c r="C68" i="24"/>
  <c r="C60" i="24"/>
  <c r="C52" i="24"/>
  <c r="C44" i="24"/>
  <c r="C36" i="24"/>
  <c r="C23" i="24"/>
  <c r="C115" i="24"/>
  <c r="C107" i="24"/>
  <c r="C99" i="24"/>
  <c r="C91" i="24"/>
  <c r="C83" i="24"/>
  <c r="C75" i="24"/>
  <c r="C67" i="24"/>
  <c r="C59" i="24"/>
  <c r="C51" i="24"/>
  <c r="C43" i="24"/>
  <c r="C27" i="24"/>
  <c r="C24" i="24"/>
  <c r="C53" i="24"/>
  <c r="C304" i="24"/>
  <c r="C305" i="24"/>
  <c r="C306" i="24"/>
  <c r="C303" i="24"/>
  <c r="C318" i="24"/>
  <c r="C319" i="24"/>
  <c r="C320" i="24"/>
  <c r="C317" i="24"/>
  <c r="C300" i="24"/>
  <c r="C299" i="24"/>
  <c r="C301" i="24"/>
  <c r="C139" i="24"/>
  <c r="C147" i="24"/>
  <c r="C146" i="24"/>
  <c r="C140" i="24"/>
  <c r="C148" i="24"/>
  <c r="C141" i="24"/>
  <c r="C149" i="24"/>
  <c r="C142" i="24"/>
  <c r="C150" i="24"/>
  <c r="C143" i="24"/>
  <c r="C138" i="24"/>
  <c r="C144" i="24"/>
  <c r="C145" i="24"/>
  <c r="C264" i="24"/>
  <c r="C263" i="24"/>
  <c r="C267" i="24"/>
  <c r="C269" i="24"/>
  <c r="C268" i="24"/>
  <c r="C266" i="24"/>
  <c r="C265" i="24"/>
  <c r="C132" i="24"/>
  <c r="C125" i="24"/>
  <c r="C131" i="24"/>
  <c r="C124" i="24"/>
  <c r="C130" i="24"/>
  <c r="C123" i="24"/>
  <c r="C183" i="24"/>
  <c r="C334" i="24"/>
  <c r="C308" i="24"/>
  <c r="C307" i="24"/>
  <c r="C309" i="24"/>
  <c r="C310" i="24"/>
  <c r="C311" i="24"/>
  <c r="C312" i="24"/>
  <c r="C313" i="24"/>
  <c r="C314" i="24"/>
  <c r="C315" i="24"/>
  <c r="C190" i="24"/>
  <c r="C185" i="24"/>
  <c r="C189" i="24"/>
  <c r="C193" i="24"/>
  <c r="C188" i="24"/>
  <c r="C187" i="24"/>
  <c r="C186" i="24"/>
  <c r="C192" i="24"/>
  <c r="C184" i="24"/>
  <c r="C191" i="24"/>
  <c r="C327" i="24"/>
  <c r="C326" i="24"/>
  <c r="C325" i="24"/>
  <c r="C324" i="24"/>
  <c r="C323" i="24"/>
  <c r="C291" i="24"/>
  <c r="C290" i="24"/>
  <c r="C289" i="24"/>
  <c r="C292" i="24"/>
  <c r="C179" i="24"/>
  <c r="C182" i="24"/>
  <c r="C181" i="24"/>
  <c r="C180" i="24"/>
  <c r="C127" i="24"/>
  <c r="C128" i="24"/>
  <c r="C121" i="24"/>
  <c r="C119" i="24"/>
  <c r="C120" i="24"/>
  <c r="C194" i="24"/>
  <c r="C229" i="24"/>
  <c r="C221" i="24"/>
  <c r="C213" i="24"/>
  <c r="C205" i="24"/>
  <c r="C224" i="24"/>
  <c r="C200" i="24"/>
  <c r="C228" i="24"/>
  <c r="C220" i="24"/>
  <c r="C212" i="24"/>
  <c r="C204" i="24"/>
  <c r="C216" i="24"/>
  <c r="C235" i="24"/>
  <c r="C227" i="24"/>
  <c r="C219" i="24"/>
  <c r="C211" i="24"/>
  <c r="C203" i="24"/>
  <c r="C234" i="24"/>
  <c r="C226" i="24"/>
  <c r="C218" i="24"/>
  <c r="C210" i="24"/>
  <c r="C202" i="24"/>
  <c r="C233" i="24"/>
  <c r="C225" i="24"/>
  <c r="C217" i="24"/>
  <c r="C209" i="24"/>
  <c r="C201" i="24"/>
  <c r="C232" i="24"/>
  <c r="C208" i="24"/>
  <c r="C231" i="24"/>
  <c r="C223" i="24"/>
  <c r="C215" i="24"/>
  <c r="C207" i="24"/>
  <c r="C199" i="24"/>
  <c r="C230" i="24"/>
  <c r="C222" i="24"/>
  <c r="C214" i="24"/>
  <c r="C206" i="24"/>
  <c r="C14" i="24"/>
  <c r="C6" i="24"/>
  <c r="C9" i="24"/>
  <c r="C13" i="24"/>
  <c r="C5" i="24"/>
  <c r="C4" i="24"/>
  <c r="C12" i="24"/>
  <c r="C11" i="24"/>
  <c r="C17" i="24"/>
  <c r="C18" i="24"/>
  <c r="C10" i="24"/>
  <c r="C16" i="24"/>
  <c r="C8" i="24"/>
  <c r="C15" i="24"/>
  <c r="C7" i="24"/>
  <c r="C197" i="24"/>
  <c r="C196" i="24"/>
  <c r="C195" i="24"/>
  <c r="C177" i="24"/>
  <c r="C176" i="24"/>
  <c r="C331" i="24"/>
  <c r="C332" i="24"/>
  <c r="C330" i="24"/>
  <c r="C329" i="24"/>
  <c r="C129" i="24"/>
  <c r="C122" i="24"/>
  <c r="B20" i="22" l="1"/>
  <c r="C20" i="22"/>
  <c r="K20" i="22"/>
  <c r="L20" i="22"/>
  <c r="J20" i="22"/>
  <c r="H20" i="22"/>
  <c r="G20" i="22"/>
  <c r="E20" i="22"/>
  <c r="N15" i="22"/>
  <c r="F20" i="22"/>
  <c r="I20" i="22"/>
  <c r="D20" i="22"/>
  <c r="M20" i="22"/>
  <c r="N20" i="22" l="1"/>
</calcChain>
</file>

<file path=xl/sharedStrings.xml><?xml version="1.0" encoding="utf-8"?>
<sst xmlns="http://schemas.openxmlformats.org/spreadsheetml/2006/main" count="8333" uniqueCount="500">
  <si>
    <t>REWM Data Form</t>
  </si>
  <si>
    <t>Resource Efficiency &amp; Waste minimisation KPI Data Collection Form. Version 4</t>
  </si>
  <si>
    <t>Project Details</t>
  </si>
  <si>
    <t>Organisation</t>
  </si>
  <si>
    <t>Organisation that has entered data into form</t>
  </si>
  <si>
    <t>Contract</t>
  </si>
  <si>
    <t>Name of the project or contract</t>
  </si>
  <si>
    <t>Contract Type</t>
  </si>
  <si>
    <t>Maintenance</t>
  </si>
  <si>
    <t>Either a construction project or maintenance and operations reporting</t>
  </si>
  <si>
    <t>Contract Tier</t>
  </si>
  <si>
    <t>Tier 3</t>
  </si>
  <si>
    <t>Contract tier 1-3 depending on the dollar spend of the project or contract</t>
  </si>
  <si>
    <t>Reporting Year</t>
  </si>
  <si>
    <t>2022/23</t>
  </si>
  <si>
    <t>Period of reporting</t>
  </si>
  <si>
    <t>Reporting Period</t>
  </si>
  <si>
    <t>Monthly</t>
  </si>
  <si>
    <t>Monthly reporting splits</t>
  </si>
  <si>
    <t>Starting Month</t>
  </si>
  <si>
    <t>Jun</t>
  </si>
  <si>
    <t>First month of the reporting period</t>
  </si>
  <si>
    <t>Summary</t>
  </si>
  <si>
    <t>Total</t>
  </si>
  <si>
    <t>Emissions units</t>
  </si>
  <si>
    <t>kgCO₂e</t>
  </si>
  <si>
    <t>Bridge</t>
  </si>
  <si>
    <t>Drainage</t>
  </si>
  <si>
    <t>Energy (Heating/Electricity)</t>
  </si>
  <si>
    <t>Energy (On-Site Plant)</t>
  </si>
  <si>
    <t>Ground Improvements</t>
  </si>
  <si>
    <t>Paths, Cycleways and Crossings</t>
  </si>
  <si>
    <t>Pavement</t>
  </si>
  <si>
    <t>Retaining Walls</t>
  </si>
  <si>
    <t>Road Marking</t>
  </si>
  <si>
    <t>Safety Barriers and Fencing</t>
  </si>
  <si>
    <t>Signage</t>
  </si>
  <si>
    <t>Street Furniture</t>
  </si>
  <si>
    <t>Street Lighting</t>
  </si>
  <si>
    <t>Traffic Islands and Raised Tables</t>
  </si>
  <si>
    <t>Traffic Signals</t>
  </si>
  <si>
    <t>Transport (if not included above)</t>
  </si>
  <si>
    <t>Waste</t>
  </si>
  <si>
    <t>Water</t>
  </si>
  <si>
    <t>Emission Group</t>
  </si>
  <si>
    <t>Emission Sub-Group</t>
  </si>
  <si>
    <t>Emission Source</t>
  </si>
  <si>
    <t>Units</t>
  </si>
  <si>
    <t>Amount</t>
  </si>
  <si>
    <t>Data Source</t>
  </si>
  <si>
    <t>Data Reliability</t>
  </si>
  <si>
    <t>Notes</t>
  </si>
  <si>
    <t>Liquid Fuel</t>
  </si>
  <si>
    <t>Diesel</t>
  </si>
  <si>
    <t>L</t>
  </si>
  <si>
    <t>Biodiesel</t>
  </si>
  <si>
    <t>Unleaded Petrol</t>
  </si>
  <si>
    <t>Gas Fuel</t>
  </si>
  <si>
    <t>LPG</t>
  </si>
  <si>
    <t>Natural Gas</t>
  </si>
  <si>
    <t>kWh</t>
  </si>
  <si>
    <t>Electricity</t>
  </si>
  <si>
    <t>On network</t>
  </si>
  <si>
    <t>Compounds, Depots, Offices</t>
  </si>
  <si>
    <t xml:space="preserve">Transport (if not 
included in 
Energy item 
above) </t>
  </si>
  <si>
    <t>Transport</t>
  </si>
  <si>
    <t>Potable water</t>
  </si>
  <si>
    <t>Non-Potable water</t>
  </si>
  <si>
    <t>Landfill</t>
  </si>
  <si>
    <t>Asphalt</t>
  </si>
  <si>
    <t>t</t>
  </si>
  <si>
    <t>Concrete</t>
  </si>
  <si>
    <t>Other materials</t>
  </si>
  <si>
    <t>Road side litter</t>
  </si>
  <si>
    <t>Office/Depot</t>
  </si>
  <si>
    <t>Cleanfill</t>
  </si>
  <si>
    <t>Managed fill</t>
  </si>
  <si>
    <t>Reuse / Recycle</t>
  </si>
  <si>
    <t>Aluminium</t>
  </si>
  <si>
    <t>Steel</t>
  </si>
  <si>
    <t>m</t>
  </si>
  <si>
    <t>m2</t>
  </si>
  <si>
    <t>Concrete Culverts</t>
  </si>
  <si>
    <t>Lookup</t>
  </si>
  <si>
    <t>Aggregates</t>
  </si>
  <si>
    <t>Recycled Crushed Concrete/Masonry</t>
  </si>
  <si>
    <t>Crushed Limestone</t>
  </si>
  <si>
    <t>Foam Bitumen (3% water)</t>
  </si>
  <si>
    <t>Lime (hydraulic)</t>
  </si>
  <si>
    <t>Cement</t>
  </si>
  <si>
    <t>Asphalt Mix 1</t>
  </si>
  <si>
    <t>m3</t>
  </si>
  <si>
    <t>y/n</t>
  </si>
  <si>
    <t>No</t>
  </si>
  <si>
    <t>0%</t>
  </si>
  <si>
    <t>20%</t>
  </si>
  <si>
    <t>Yes</t>
  </si>
  <si>
    <t>Asphalt Cold Mix</t>
  </si>
  <si>
    <t>Bitumen</t>
  </si>
  <si>
    <t>Carbon Estimate (kgCO₂e)</t>
  </si>
  <si>
    <r>
      <t>Total (kgCO</t>
    </r>
    <r>
      <rPr>
        <sz val="11"/>
        <color theme="1"/>
        <rFont val="Calibri"/>
        <family val="2"/>
        <scheme val="minor"/>
      </rPr>
      <t>₂</t>
    </r>
    <r>
      <rPr>
        <sz val="10.5"/>
        <color theme="1"/>
        <rFont val="Calibri"/>
        <family val="2"/>
        <scheme val="minor"/>
      </rPr>
      <t>e)</t>
    </r>
  </si>
  <si>
    <t>Select Concrete Type</t>
  </si>
  <si>
    <t>Steel Reinforcing Bar</t>
  </si>
  <si>
    <t>Steel Reinforcing Mesh</t>
  </si>
  <si>
    <t>Steel Structural</t>
  </si>
  <si>
    <t>Unbound Granular Material</t>
  </si>
  <si>
    <t>Aggregate</t>
  </si>
  <si>
    <t>Ballast</t>
  </si>
  <si>
    <t>Natural Sand</t>
  </si>
  <si>
    <t>Recycled Crushed Concrete</t>
  </si>
  <si>
    <t>Recycled Crushed Glass</t>
  </si>
  <si>
    <t>RipRap</t>
  </si>
  <si>
    <t>Sealing Chip</t>
  </si>
  <si>
    <t>Topsoil</t>
  </si>
  <si>
    <t xml:space="preserve">Box Culvert </t>
  </si>
  <si>
    <t>2.5m (wide) x 2m (high)</t>
  </si>
  <si>
    <t>3m (wide) x 2.5m (high)</t>
  </si>
  <si>
    <t>4m (wide) x 3m (high)</t>
  </si>
  <si>
    <t>Catchpit</t>
  </si>
  <si>
    <t>Street Catch Pit</t>
  </si>
  <si>
    <t>No.</t>
  </si>
  <si>
    <t>Super Pit</t>
  </si>
  <si>
    <t>Mega Pit</t>
  </si>
  <si>
    <t xml:space="preserve">2.4m Lintel Only </t>
  </si>
  <si>
    <t xml:space="preserve">Concrete Culverts </t>
  </si>
  <si>
    <t>Concrete Culvert DN 300</t>
  </si>
  <si>
    <t>Concrete Culvert DN 600</t>
  </si>
  <si>
    <t>Concrete Culvert DN 900</t>
  </si>
  <si>
    <t>Concrete Culvert DN 1200</t>
  </si>
  <si>
    <t>Concrete Culvert DN &gt;1200</t>
  </si>
  <si>
    <t>Gross Pollutant Trap</t>
  </si>
  <si>
    <t>1,200 mm Nominal Dia</t>
  </si>
  <si>
    <t>900 mm Nominal Dia</t>
  </si>
  <si>
    <t>300 mm Nominal Dia</t>
  </si>
  <si>
    <t>Kerb and Channel</t>
  </si>
  <si>
    <t>Basalt Kerb and Concrete Channel</t>
  </si>
  <si>
    <t>Cycle Mountable Kerb</t>
  </si>
  <si>
    <t>Mountable Kerb and Channel</t>
  </si>
  <si>
    <t>Standard Concrete Kerb and Channel</t>
  </si>
  <si>
    <t>V-Dish Channel</t>
  </si>
  <si>
    <t>Manholes</t>
  </si>
  <si>
    <t>1050 mm Manholes</t>
  </si>
  <si>
    <t>1200 mm Manholes</t>
  </si>
  <si>
    <t>1500 mm Manholes</t>
  </si>
  <si>
    <t>1800 mm Manholes</t>
  </si>
  <si>
    <t>2050 mm Manholes</t>
  </si>
  <si>
    <t>2300 mm Manholes</t>
  </si>
  <si>
    <t>3000 mm Manholes</t>
  </si>
  <si>
    <t>PVC-U Pipes Gravity</t>
  </si>
  <si>
    <t>110 mm PVC Pipes Gravity</t>
  </si>
  <si>
    <t>125 mm PVC Pipes Gravity</t>
  </si>
  <si>
    <t>140 mm PVC Pipes Gravity</t>
  </si>
  <si>
    <t>150 mm PVC Pipes Gravity</t>
  </si>
  <si>
    <t>160 mm PVC Pipes Gravity</t>
  </si>
  <si>
    <t>175 mm PVC Pipes Gravity</t>
  </si>
  <si>
    <t>180 mm PVC Pipes Gravity</t>
  </si>
  <si>
    <t>20 mm PVC Pipes Gravity</t>
  </si>
  <si>
    <t>200 mm PVC Pipes Gravity</t>
  </si>
  <si>
    <t>225 mm PVC Pipes Gravity</t>
  </si>
  <si>
    <t>25 mm PVC Pipes Gravity</t>
  </si>
  <si>
    <t>250 mm PVC Pipes Gravity</t>
  </si>
  <si>
    <t>280 mm PVC Pipes Gravity</t>
  </si>
  <si>
    <t>300 mm PVC Pipes Gravity</t>
  </si>
  <si>
    <t>315 mm PVC Pipes Gravity</t>
  </si>
  <si>
    <t>32 mm PVC Pipes Gravity</t>
  </si>
  <si>
    <t>355 mm PVC Pipes Gravity</t>
  </si>
  <si>
    <t>375 mm PVC Pipes Gravity</t>
  </si>
  <si>
    <t>40 mm PVC Pipes Gravity</t>
  </si>
  <si>
    <t>400 mm PVC Pipes Gravity</t>
  </si>
  <si>
    <t>450 mm PVC Pipes Gravity</t>
  </si>
  <si>
    <t>475 mm PVC Pipes Gravity</t>
  </si>
  <si>
    <t>50 mm PVC Pipes Gravity</t>
  </si>
  <si>
    <t>500 mm PVC Pipes Gravity</t>
  </si>
  <si>
    <t>560 mm PVC Pipes Gravity</t>
  </si>
  <si>
    <t>600 mm PVC Pipes Gravity</t>
  </si>
  <si>
    <t>63 mm PVC Pipes Gravity</t>
  </si>
  <si>
    <t>630 mm PVC Pipes Gravity</t>
  </si>
  <si>
    <t>710 mm PVC Pipes Gravity</t>
  </si>
  <si>
    <t>75 mm PVC Pipes Gravity</t>
  </si>
  <si>
    <t>90 mm PVC Pipes Gravity</t>
  </si>
  <si>
    <t>PVC-U Pipes Pressured</t>
  </si>
  <si>
    <t>100 mm PVC Pipes Pressured</t>
  </si>
  <si>
    <t>150 mm PVC Pipes Pressured</t>
  </si>
  <si>
    <t>200 mm PVC Pipes Pressured</t>
  </si>
  <si>
    <t>225 mm PVC Pipes Pressured</t>
  </si>
  <si>
    <t>250 mm PVC Pipes Pressured</t>
  </si>
  <si>
    <t>300 mm PVC Pipes Pressured</t>
  </si>
  <si>
    <t>375 mm PVC Pipes Pressured</t>
  </si>
  <si>
    <t>450 mm PVC Pipes Pressured</t>
  </si>
  <si>
    <t>Raingarden</t>
  </si>
  <si>
    <t xml:space="preserve">3m x 1.5m </t>
  </si>
  <si>
    <t>Reinforced Concrete Pipe</t>
  </si>
  <si>
    <t>1050 mm RC Pipe</t>
  </si>
  <si>
    <t>1200 mm RC Pipe</t>
  </si>
  <si>
    <t>1350 mm RC Pipe</t>
  </si>
  <si>
    <t>225 mm RC Pipe</t>
  </si>
  <si>
    <t>300 mm RC Pipe</t>
  </si>
  <si>
    <t>375 mm RC Pipe</t>
  </si>
  <si>
    <t>450 mm RC Pipe</t>
  </si>
  <si>
    <t>525 mm RC Pipe</t>
  </si>
  <si>
    <t>600 mm RC Pipe</t>
  </si>
  <si>
    <t>675 mm RC Pipe</t>
  </si>
  <si>
    <t>750 mm RC Pipe</t>
  </si>
  <si>
    <t>900 mm RC Pipe</t>
  </si>
  <si>
    <t>Subsoil Drainage</t>
  </si>
  <si>
    <t>110 mm PE Pipe and Trench</t>
  </si>
  <si>
    <t>Swale</t>
  </si>
  <si>
    <t>2m wide swale with subsoil drain</t>
  </si>
  <si>
    <t>Wingwalls</t>
  </si>
  <si>
    <t xml:space="preserve"> 300 mm Nominal Dia Wingwall</t>
  </si>
  <si>
    <t xml:space="preserve"> 600 mm Nominal Dia Wingwall</t>
  </si>
  <si>
    <t>1,350 mm Nominal Dia Wingwall</t>
  </si>
  <si>
    <t>1,800 mm Nominal Dia Wingwall</t>
  </si>
  <si>
    <t>Energy (Heating/Elecricity)</t>
  </si>
  <si>
    <t>Energy (On-site Plant)</t>
  </si>
  <si>
    <t>On-site plant electricity generation</t>
  </si>
  <si>
    <t xml:space="preserve">Ground Improvements </t>
  </si>
  <si>
    <t>Aggregate (m3)</t>
  </si>
  <si>
    <t>Geogrid</t>
  </si>
  <si>
    <t>Geotextile</t>
  </si>
  <si>
    <t>RipRap (m3)</t>
  </si>
  <si>
    <t>Topsoil (m3)</t>
  </si>
  <si>
    <t>Concrete, 20 MPa, in-situ, no reinforcement, (30% PFA)</t>
  </si>
  <si>
    <t>Pathway</t>
  </si>
  <si>
    <t xml:space="preserve">100mm Concrete Footpath </t>
  </si>
  <si>
    <t>150mm Concrete Footpath</t>
  </si>
  <si>
    <t>400mm Concrete Cycle Separator</t>
  </si>
  <si>
    <t>600mm Concrete Cycle Separator</t>
  </si>
  <si>
    <t>800mm Concrete Cycle Separator</t>
  </si>
  <si>
    <t>Concrete Paver Path</t>
  </si>
  <si>
    <t>Cycle Lane Speed Cushion</t>
  </si>
  <si>
    <t>Flexible Traffic Separator</t>
  </si>
  <si>
    <t>Green Surfacing</t>
  </si>
  <si>
    <t xml:space="preserve">Standard Asphalt Footpath </t>
  </si>
  <si>
    <t>Steel 663 Mesh Only</t>
  </si>
  <si>
    <t>Timber Boardwalk</t>
  </si>
  <si>
    <t>Vehicle Crossing</t>
  </si>
  <si>
    <t>Single Commercial Vehicle Crossing</t>
  </si>
  <si>
    <t>Single Residential Vehicle Crossing</t>
  </si>
  <si>
    <t>Crushed Rock (pavement)</t>
  </si>
  <si>
    <t>Crushed Rock (surfacing)</t>
  </si>
  <si>
    <t>Asphalt Surfacing</t>
  </si>
  <si>
    <t>Asphalt (AC) &gt;60% RAP</t>
  </si>
  <si>
    <t>Asphalt (AC) 0% RAP</t>
  </si>
  <si>
    <t>Asphalt (AC) 20% RAP</t>
  </si>
  <si>
    <t>Asphalt (AC) 40% RAP</t>
  </si>
  <si>
    <t>Asphalt (AC) 50% RAP</t>
  </si>
  <si>
    <t>Asphalt (AC) 60% RAP</t>
  </si>
  <si>
    <t>Asphalt (EMOGPA)</t>
  </si>
  <si>
    <t>Asphalt (Epoxy SMA)</t>
  </si>
  <si>
    <t>Asphalt (OGPA)</t>
  </si>
  <si>
    <t>Asphalt (SMA)</t>
  </si>
  <si>
    <t>Pavement Stabilisation</t>
  </si>
  <si>
    <t>1m x 1m x 1m Stonebox unit</t>
  </si>
  <si>
    <t xml:space="preserve">No. </t>
  </si>
  <si>
    <t>Concrete Block Large</t>
  </si>
  <si>
    <t xml:space="preserve">Concrete Block Medium </t>
  </si>
  <si>
    <t>Concrete Block Small</t>
  </si>
  <si>
    <t>Concrete Panel Steel Pile Large</t>
  </si>
  <si>
    <t>Concrete Panel Steel Pile Medium</t>
  </si>
  <si>
    <t>Concrete Panel Steel Pile Small</t>
  </si>
  <si>
    <t>Concrete Secant Pile Large</t>
  </si>
  <si>
    <t>Concrete Secant Pile Medium</t>
  </si>
  <si>
    <t>Concrete Secant Pile Small</t>
  </si>
  <si>
    <t>L Shape Concrete Large</t>
  </si>
  <si>
    <t>L Shape Concrete Medium</t>
  </si>
  <si>
    <t>L Shape Concrete Small</t>
  </si>
  <si>
    <t>MSE Large</t>
  </si>
  <si>
    <t>MSE Medium</t>
  </si>
  <si>
    <t>MSE Small</t>
  </si>
  <si>
    <t>Nail/Anchor Cut Face with Shotcrete Facing Large</t>
  </si>
  <si>
    <t>Nail/Anchor Cut Face with Shotcrete Facing Medium</t>
  </si>
  <si>
    <t>Nail/Anchor Cut Face with Shotcrete Facing Small</t>
  </si>
  <si>
    <t>Timber Pole Large</t>
  </si>
  <si>
    <t>Timber Pole Medium</t>
  </si>
  <si>
    <t>Timber Pole Small</t>
  </si>
  <si>
    <t>Wooden Lagging Steel Pile Large</t>
  </si>
  <si>
    <t>Wooden Lagging Steel Pile Medium</t>
  </si>
  <si>
    <t>Wooden Lagging Steel Pile Small</t>
  </si>
  <si>
    <t>O</t>
  </si>
  <si>
    <t>Paint</t>
  </si>
  <si>
    <t>100mm Line</t>
  </si>
  <si>
    <t>300mm Line</t>
  </si>
  <si>
    <t>General</t>
  </si>
  <si>
    <t>Large Symbol (&gt;2.5m2)</t>
  </si>
  <si>
    <t>Medium Symbol (1-2.5m2)</t>
  </si>
  <si>
    <t>Small Symbol (&lt;1m2)</t>
  </si>
  <si>
    <t>Chain Link Fence</t>
  </si>
  <si>
    <t>F Shaped Concrete Barrier</t>
  </si>
  <si>
    <t>Noise Wall</t>
  </si>
  <si>
    <t>Silt Fence</t>
  </si>
  <si>
    <t>Steel Wire Fence</t>
  </si>
  <si>
    <t>Steel Wire Rope Barrier</t>
  </si>
  <si>
    <t>Timber Fence</t>
  </si>
  <si>
    <t>W Beam Barrier</t>
  </si>
  <si>
    <t>Gantry</t>
  </si>
  <si>
    <t>Double Gantry</t>
  </si>
  <si>
    <t>Single Gantry</t>
  </si>
  <si>
    <t>Sign Pole</t>
  </si>
  <si>
    <t>Small Aluminium Single Post</t>
  </si>
  <si>
    <t>Small Steel Single Post</t>
  </si>
  <si>
    <t>Sign</t>
  </si>
  <si>
    <t>Large Sign</t>
  </si>
  <si>
    <t>Medium Sign</t>
  </si>
  <si>
    <t>Sign Area (m2)</t>
  </si>
  <si>
    <t>Concrete and Timber Bench</t>
  </si>
  <si>
    <t>Cycle Stand</t>
  </si>
  <si>
    <t>Intermediate Bus Shelter</t>
  </si>
  <si>
    <t>Major Bus Shelter</t>
  </si>
  <si>
    <t>Minor Bus Shelter</t>
  </si>
  <si>
    <t>Steel Bollard</t>
  </si>
  <si>
    <t xml:space="preserve">Steel Tilt Bin </t>
  </si>
  <si>
    <t>Timber Seat</t>
  </si>
  <si>
    <t>Street Light Lamp</t>
  </si>
  <si>
    <t xml:space="preserve">Luminaire Only </t>
  </si>
  <si>
    <t>Street Light Pole</t>
  </si>
  <si>
    <t>2m Outreach Arm Only</t>
  </si>
  <si>
    <t>Standard 12m Lighting Pole and foundation Only</t>
  </si>
  <si>
    <t>Standard 8m Lighting Pole and foundation Only</t>
  </si>
  <si>
    <t>Raised Table</t>
  </si>
  <si>
    <t>Asphalt Speed Table (includes ramps)</t>
  </si>
  <si>
    <t>Concrete Speed Table (includes ramps)</t>
  </si>
  <si>
    <t>Traffic island</t>
  </si>
  <si>
    <t>Central Median Pedestrian Refuge Island (8m x 1.8m )</t>
  </si>
  <si>
    <t>Conventional Traffic Island in-situ concrete</t>
  </si>
  <si>
    <t>Conventional Traffic Island precast concrete</t>
  </si>
  <si>
    <t>Median Planting bed. 1.8m width.</t>
  </si>
  <si>
    <t>Planted Side Island</t>
  </si>
  <si>
    <t>Slip Lane Pedestrian Refuge Triangle  (15m x 5m)</t>
  </si>
  <si>
    <t>1 Aspect Traffic Lantern</t>
  </si>
  <si>
    <t>2 Aspect Traffic Lantern</t>
  </si>
  <si>
    <t>3 Aspect Traffic Lantern</t>
  </si>
  <si>
    <t>4 Aspect Traffic Lantern</t>
  </si>
  <si>
    <t>5 Aspect Traffic Lantern</t>
  </si>
  <si>
    <t>6 Aspect Traffic Lantern</t>
  </si>
  <si>
    <t>Traffic Signal (JUMA) (8m)</t>
  </si>
  <si>
    <t>Traffic Signal (JUSP) (12m)</t>
  </si>
  <si>
    <t>Traffic Signal (standard) (4m)</t>
  </si>
  <si>
    <t>Electric vehicles</t>
  </si>
  <si>
    <t>Concrete, 20 MPa, in-situ, no reinforcement, (20% PFA)</t>
  </si>
  <si>
    <t>Concrete, 20 MPa, in-situ, no reinforcement, (35% PFA)</t>
  </si>
  <si>
    <t>Concrete, 20 MPa, in-situ, no reinforcement, (OPC)</t>
  </si>
  <si>
    <t>Concrete, 30 MPa, in-situ, no reinforcement, (20% PFA)</t>
  </si>
  <si>
    <t>Concrete, 30 MPa, in-situ, no reinforcement, (30% PFA)</t>
  </si>
  <si>
    <t>Concrete, 30 MPa, in-situ, no reinforcement, (35% PFA)</t>
  </si>
  <si>
    <t>Concrete, 30 MPa, in-situ, no reinforcement, (OPC)</t>
  </si>
  <si>
    <t>Concrete, 30 MPa, precast, no reinforcement, (20% PFA)</t>
  </si>
  <si>
    <t>Concrete, 30 MPa, precast, no reinforcement, (30% PFA)</t>
  </si>
  <si>
    <t>Concrete, 30 MPa, precast, no reinforcement, (35% PFA)</t>
  </si>
  <si>
    <t>Concrete, 30 MPa, precast, no reinforcement, (OPC)</t>
  </si>
  <si>
    <t>Concrete, 40 MPa, in-situ, no reinforcement, (20% PFA)</t>
  </si>
  <si>
    <t>Concrete, 40 MPa, in-situ, no reinforcement, (30% PFA)</t>
  </si>
  <si>
    <t>Concrete, 40 MPa, in-situ, no reinforcement, (35% PFA)</t>
  </si>
  <si>
    <t>Concrete, 40 MPa, in-situ, no reinforcement, (OPC)</t>
  </si>
  <si>
    <t>Concrete, 45 MPa, precast, no reinforcement, (20% PFA)</t>
  </si>
  <si>
    <t>Concrete, 45 MPa, precast, no reinforcement, (30% PFA)</t>
  </si>
  <si>
    <t>Concrete, 45 MPa, precast, no reinforcement, (35% PFA)</t>
  </si>
  <si>
    <t>Concrete, 45 MPa, precast, no reinforcement, (OPC)</t>
  </si>
  <si>
    <t>Concrete, 50 MPa, in-situ, no reinforcement, (20% PFA)</t>
  </si>
  <si>
    <t>Concrete, 50 MPa, in-situ, no reinforcement, (30% PFA)</t>
  </si>
  <si>
    <t>Concrete, 50 MPa, in-situ, no reinforcement, (35% PFA)</t>
  </si>
  <si>
    <t>Concrete, 50 MPa, in-situ, no reinforcement, (OPC)</t>
  </si>
  <si>
    <t>Concrete, unknown strength, in-situ, no reinforcement, (OPC)</t>
  </si>
  <si>
    <t>Concrete, unknown strength, precast, no reinforcement, (OPC)</t>
  </si>
  <si>
    <t>Collection Units</t>
  </si>
  <si>
    <t>Emission Factor</t>
  </si>
  <si>
    <t>Emission Factor Units</t>
  </si>
  <si>
    <t>Emission Factor Update Year</t>
  </si>
  <si>
    <t>tCO2-e/t</t>
  </si>
  <si>
    <t>2024/25</t>
  </si>
  <si>
    <t>PEETv5</t>
  </si>
  <si>
    <t>PEETv5 - Infrabuild AUS + NZ Import</t>
  </si>
  <si>
    <t>PEETv5 - BRANZ CO2NSTRUCT V3.0 + NZ Import</t>
  </si>
  <si>
    <t>tCO2-e/m</t>
  </si>
  <si>
    <t>tCO2-e/No.</t>
  </si>
  <si>
    <t>tCO2e/m</t>
  </si>
  <si>
    <t>1,200 mm Nominal Dia Gross Pollutant Trap</t>
  </si>
  <si>
    <t>300 mm Nominal Dia  Gross Pollutant Trap</t>
  </si>
  <si>
    <t>900 mm Nominal Dia  Gross Pollutant Trap</t>
  </si>
  <si>
    <t>tCO2e/kWh</t>
  </si>
  <si>
    <t>MfE 2024</t>
  </si>
  <si>
    <t>tCO2e/t</t>
  </si>
  <si>
    <t>tCO2e/L</t>
  </si>
  <si>
    <t>tCO2-e/m3</t>
  </si>
  <si>
    <t>tCO2-e/m2</t>
  </si>
  <si>
    <t>ISCA Materials Calculator NZ V2.0</t>
  </si>
  <si>
    <t>NZ EPDs Averaged</t>
  </si>
  <si>
    <t>LCAPv3</t>
  </si>
  <si>
    <t>LCAPv3 - EPD Averages</t>
  </si>
  <si>
    <t>ISCA Materials Calculator NZ V2.0.7 via PEET</t>
  </si>
  <si>
    <t>Golden Bay Ceent, Holcim and HR Cement EPDs via PEET v5</t>
  </si>
  <si>
    <t xml:space="preserve">tCO2-e/No. </t>
  </si>
  <si>
    <t>tCO2e/m2</t>
  </si>
  <si>
    <t>PEETv5 Aluminium Emission (1.5mm sign depth, 2700kg/m3 density)</t>
  </si>
  <si>
    <t>tCO2e/kg</t>
  </si>
  <si>
    <t>N/A</t>
  </si>
  <si>
    <t>Group</t>
  </si>
  <si>
    <t>Jul</t>
  </si>
  <si>
    <t>Aug</t>
  </si>
  <si>
    <t>Sep</t>
  </si>
  <si>
    <t>Oct</t>
  </si>
  <si>
    <t>Nov</t>
  </si>
  <si>
    <t>Dec</t>
  </si>
  <si>
    <t>Jan</t>
  </si>
  <si>
    <t>Feb</t>
  </si>
  <si>
    <t>Mar</t>
  </si>
  <si>
    <t>Apr</t>
  </si>
  <si>
    <t>May</t>
  </si>
  <si>
    <t>Emissions Group</t>
  </si>
  <si>
    <t>Emissions Sub-Group</t>
  </si>
  <si>
    <t>NOC</t>
  </si>
  <si>
    <t>Tier 2</t>
  </si>
  <si>
    <t>Tier 1</t>
  </si>
  <si>
    <t>Selected</t>
  </si>
  <si>
    <t>M</t>
  </si>
  <si>
    <t>Mandatory if applicable</t>
  </si>
  <si>
    <t>=SUM()</t>
  </si>
  <si>
    <t>Optional</t>
  </si>
  <si>
    <t>Drainage- Second Order</t>
  </si>
  <si>
    <t>Drainage - Third Order</t>
  </si>
  <si>
    <t>Energy</t>
  </si>
  <si>
    <t>Site Clearance and Earthworks</t>
  </si>
  <si>
    <t>Site Clearance and Earthworks - Second Order</t>
  </si>
  <si>
    <t>Site Clearance and Earthworks - Third Order</t>
  </si>
  <si>
    <t>Pathways</t>
  </si>
  <si>
    <t>Pathways - Second Order</t>
  </si>
  <si>
    <t>Pathways - Third Order</t>
  </si>
  <si>
    <t>Retaining Wall</t>
  </si>
  <si>
    <t>Safety, Barriers and Fencing</t>
  </si>
  <si>
    <t>Safety, Barriers and Fencing - Second Order</t>
  </si>
  <si>
    <t>Safety, Barriers and Fencing - Third Order</t>
  </si>
  <si>
    <t>Street Furniture - Second Order</t>
  </si>
  <si>
    <t>Street Furniture - Third Order</t>
  </si>
  <si>
    <t>Street Lighting - Second Order</t>
  </si>
  <si>
    <t>Street Lighting - Third Order</t>
  </si>
  <si>
    <t>Traffic Islands and Raised Tables - Second Order</t>
  </si>
  <si>
    <t>Traffic Islands and Raised Tables - Third Order</t>
  </si>
  <si>
    <t>Traffic Signals - Second Order</t>
  </si>
  <si>
    <t>Traffic Signals - Third Order</t>
  </si>
  <si>
    <t>Potable</t>
  </si>
  <si>
    <t>Non-Potable</t>
  </si>
  <si>
    <t>Reporting year</t>
  </si>
  <si>
    <t>Reporting Quarter</t>
  </si>
  <si>
    <t>Concrete material source</t>
  </si>
  <si>
    <t>Data Relibaility</t>
  </si>
  <si>
    <t>Month</t>
  </si>
  <si>
    <t>year/month</t>
  </si>
  <si>
    <t>RAP</t>
  </si>
  <si>
    <t>Headings</t>
  </si>
  <si>
    <t>Period</t>
  </si>
  <si>
    <t>Type</t>
  </si>
  <si>
    <t>Q1</t>
  </si>
  <si>
    <t>Allied</t>
  </si>
  <si>
    <t>Good</t>
  </si>
  <si>
    <t>2023/24</t>
  </si>
  <si>
    <t>Q2</t>
  </si>
  <si>
    <t>Firth</t>
  </si>
  <si>
    <t>Fair</t>
  </si>
  <si>
    <t>Annual</t>
  </si>
  <si>
    <t>Construction</t>
  </si>
  <si>
    <t>Q3</t>
  </si>
  <si>
    <t>Other</t>
  </si>
  <si>
    <t>Poor</t>
  </si>
  <si>
    <t>40%</t>
  </si>
  <si>
    <t>2025/26</t>
  </si>
  <si>
    <t>Q4</t>
  </si>
  <si>
    <t>Not Available</t>
  </si>
  <si>
    <t>60%</t>
  </si>
  <si>
    <t>2026/27</t>
  </si>
  <si>
    <t>&gt;60%</t>
  </si>
  <si>
    <t>2027/28</t>
  </si>
  <si>
    <t>2028/29</t>
  </si>
  <si>
    <t>2029/30</t>
  </si>
  <si>
    <t>2030/31</t>
  </si>
  <si>
    <t>2031/32</t>
  </si>
  <si>
    <t>2032/33</t>
  </si>
  <si>
    <t>2033/34</t>
  </si>
  <si>
    <t>2034/35</t>
  </si>
  <si>
    <t>Select Month</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</si>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</sst>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m"/>
    <numFmt numFmtId="166" formatCode="0.0000"/>
  </numFmts>
  <fonts count="18" x14ac:knownFonts="1">
    <font>
      <sz val="11"/>
      <color theme="1"/>
      <name val="Calibri"/>
      <family val="2"/>
      <scheme val="minor"/>
    </font>
    <font>
      <b/>
      <sz val="15"/>
      <color theme="3"/>
      <name val="Calibri"/>
      <family val="2"/>
      <scheme val="minor"/>
    </font>
    <font>
      <sz val="11"/>
      <color rgb="FF3F3F76"/>
      <name val="Calibri"/>
      <family val="2"/>
      <scheme val="minor"/>
    </font>
    <font>
      <sz val="11"/>
      <name val="Source Sans Pro"/>
      <family val="2"/>
    </font>
    <font>
      <b/>
      <sz val="15"/>
      <color theme="3"/>
      <name val="Source Sans Pro"/>
      <family val="2"/>
    </font>
    <font>
      <sz val="11"/>
      <color rgb="FF000000"/>
      <name val="Source Sans Pro"/>
      <family val="2"/>
    </font>
    <font>
      <b/>
      <u/>
      <sz val="48"/>
      <color rgb="FF00456A"/>
      <name val="Source Sans Pro"/>
      <family val="2"/>
    </font>
    <font>
      <sz val="14"/>
      <color theme="1"/>
      <name val="Source Sans Pro"/>
      <family val="2"/>
    </font>
    <font>
      <i/>
      <sz val="10"/>
      <color theme="1"/>
      <name val="Source Sans Pro"/>
      <family val="2"/>
    </font>
    <font>
      <sz val="8"/>
      <name val="Calibri"/>
      <family val="2"/>
      <scheme val="minor"/>
    </font>
    <font>
      <sz val="11"/>
      <color theme="1"/>
      <name val="Calibri"/>
      <family val="2"/>
      <scheme val="minor"/>
    </font>
    <font>
      <sz val="11"/>
      <color theme="1"/>
      <name val="Calibri"/>
      <family val="2"/>
    </font>
    <font>
      <sz val="10"/>
      <color theme="1"/>
      <name val="Arial"/>
      <family val="2"/>
    </font>
    <font>
      <sz val="10.5"/>
      <color theme="1"/>
      <name val="Calibri"/>
      <family val="2"/>
      <scheme val="minor"/>
    </font>
    <font>
      <b/>
      <sz val="11"/>
      <color theme="1"/>
      <name val="Calibri"/>
      <family val="2"/>
      <scheme val="minor"/>
    </font>
    <font>
      <sz val="11"/>
      <color rgb="FF006100"/>
      <name val="Calibri"/>
      <family val="2"/>
      <scheme val="minor"/>
    </font>
    <font>
      <sz val="11"/>
      <color rgb="FF9C5700"/>
      <name val="Calibri"/>
      <family val="2"/>
      <scheme val="minor"/>
    </font>
    <font>
      <b/>
      <sz val="11"/>
      <color theme="0"/>
      <name val="Calibri"/>
      <family val="2"/>
      <scheme val="minor"/>
    </font>
  </fonts>
  <fills count="16">
    <fill>
      <patternFill patternType="none"/>
    </fill>
    <fill>
      <patternFill patternType="gray125"/>
    </fill>
    <fill>
      <patternFill patternType="solid">
        <fgColor rgb="FFFFCC99"/>
      </patternFill>
    </fill>
    <fill>
      <patternFill patternType="solid">
        <fgColor rgb="FFE8F0AE"/>
        <bgColor indexed="64"/>
      </patternFill>
    </fill>
    <fill>
      <patternFill patternType="solid">
        <fgColor rgb="FFDDEBF7"/>
        <bgColor rgb="FF000000"/>
      </patternFill>
    </fill>
    <fill>
      <patternFill patternType="solid">
        <fgColor rgb="FFC9DB41"/>
        <bgColor indexed="64"/>
      </patternFill>
    </fill>
    <fill>
      <patternFill patternType="solid">
        <fgColor rgb="FFBDD7EE"/>
        <bgColor rgb="FF000000"/>
      </patternFill>
    </fill>
    <fill>
      <patternFill patternType="solid">
        <fgColor theme="0" tint="-0.14996795556505021"/>
        <bgColor indexed="64"/>
      </patternFill>
    </fill>
    <fill>
      <patternFill patternType="solid">
        <fgColor theme="1" tint="0.499984740745262"/>
        <bgColor indexed="64"/>
      </patternFill>
    </fill>
    <fill>
      <patternFill patternType="solid">
        <fgColor rgb="FFC6EFCE"/>
      </patternFill>
    </fill>
    <fill>
      <patternFill patternType="solid">
        <fgColor rgb="FFFFEB9C"/>
      </patternFill>
    </fill>
    <fill>
      <patternFill patternType="solid">
        <fgColor rgb="FFC6EFCE"/>
        <bgColor indexed="64"/>
      </patternFill>
    </fill>
    <fill>
      <patternFill patternType="solid">
        <fgColor rgb="FFFFEB9C"/>
        <bgColor indexed="64"/>
      </patternFill>
    </fill>
    <fill>
      <patternFill patternType="solid">
        <fgColor rgb="FFBDD7EE"/>
        <bgColor indexed="64"/>
      </patternFill>
    </fill>
    <fill>
      <patternFill patternType="solid">
        <fgColor theme="5"/>
        <bgColor theme="5"/>
      </patternFill>
    </fill>
    <fill>
      <patternFill patternType="solid">
        <fgColor rgb="FFFF0000"/>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00456A"/>
      </left>
      <right style="thin">
        <color rgb="FF00456A"/>
      </right>
      <top style="thin">
        <color rgb="FF00456A"/>
      </top>
      <bottom style="thin">
        <color rgb="FF00456A"/>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ck">
        <color theme="4"/>
      </top>
      <bottom style="thin">
        <color indexed="64"/>
      </bottom>
      <diagonal/>
    </border>
  </borders>
  <cellStyleXfs count="8">
    <xf numFmtId="0" fontId="0" fillId="0" borderId="0"/>
    <xf numFmtId="0" fontId="1" fillId="0" borderId="6" applyNumberFormat="0" applyFill="0" applyAlignment="0" applyProtection="0"/>
    <xf numFmtId="0" fontId="2" fillId="2" borderId="7" applyNumberFormat="0" applyAlignment="0" applyProtection="0"/>
    <xf numFmtId="0" fontId="10" fillId="0" borderId="0"/>
    <xf numFmtId="0" fontId="12" fillId="7" borderId="2">
      <alignment horizontal="center" vertical="center"/>
    </xf>
    <xf numFmtId="0" fontId="15" fillId="9" borderId="0" applyNumberFormat="0" applyBorder="0" applyAlignment="0" applyProtection="0"/>
    <xf numFmtId="0" fontId="16" fillId="10" borderId="0" applyNumberFormat="0" applyBorder="0" applyAlignment="0" applyProtection="0"/>
    <xf numFmtId="43" fontId="10" fillId="0" borderId="0" applyFont="0" applyFill="0" applyBorder="0" applyAlignment="0" applyProtection="0"/>
  </cellStyleXfs>
  <cellXfs count="58">
    <xf numFmtId="0" fontId="0" fillId="0" borderId="0" xfId="0"/>
    <xf numFmtId="164" fontId="3" fillId="3" borderId="8" xfId="2" applyNumberFormat="1" applyFont="1" applyFill="1" applyBorder="1" applyAlignment="1" applyProtection="1">
      <alignment horizontal="center" vertical="center"/>
      <protection locked="0"/>
    </xf>
    <xf numFmtId="0" fontId="6" fillId="0" borderId="0" xfId="0" applyFont="1"/>
    <xf numFmtId="0" fontId="7" fillId="0" borderId="0" xfId="0" applyFont="1"/>
    <xf numFmtId="0" fontId="4" fillId="0" borderId="0" xfId="1" applyFont="1" applyBorder="1" applyAlignment="1">
      <alignment horizontal="left"/>
    </xf>
    <xf numFmtId="0" fontId="3" fillId="5" borderId="9" xfId="0" applyFont="1" applyFill="1" applyBorder="1"/>
    <xf numFmtId="0" fontId="8" fillId="0" borderId="0" xfId="0" applyFont="1"/>
    <xf numFmtId="164" fontId="3" fillId="0" borderId="0" xfId="2" applyNumberFormat="1" applyFont="1" applyFill="1" applyBorder="1" applyAlignment="1" applyProtection="1">
      <alignment horizontal="center" vertical="center"/>
      <protection locked="0"/>
    </xf>
    <xf numFmtId="14" fontId="0" fillId="0" borderId="0" xfId="0" applyNumberFormat="1"/>
    <xf numFmtId="0" fontId="4" fillId="0" borderId="6" xfId="1" applyFont="1" applyAlignment="1"/>
    <xf numFmtId="0" fontId="4" fillId="0" borderId="6" xfId="1" applyFont="1" applyAlignment="1">
      <alignment horizontal="right"/>
    </xf>
    <xf numFmtId="49" fontId="0" fillId="0" borderId="0" xfId="0" applyNumberFormat="1"/>
    <xf numFmtId="49" fontId="0" fillId="0" borderId="0" xfId="0" applyNumberFormat="1" applyAlignment="1">
      <alignment horizontal="left"/>
    </xf>
    <xf numFmtId="165" fontId="4" fillId="0" borderId="12" xfId="1" applyNumberFormat="1" applyFont="1" applyBorder="1" applyAlignment="1">
      <alignment vertical="center" wrapText="1"/>
    </xf>
    <xf numFmtId="0" fontId="14" fillId="0" borderId="0" xfId="0" applyFont="1"/>
    <xf numFmtId="0" fontId="15" fillId="11" borderId="0" xfId="5" applyFill="1"/>
    <xf numFmtId="0" fontId="16" fillId="12" borderId="0" xfId="6" applyFill="1"/>
    <xf numFmtId="0" fontId="0" fillId="0" borderId="2" xfId="0" applyBorder="1"/>
    <xf numFmtId="165" fontId="4" fillId="0" borderId="0" xfId="1" applyNumberFormat="1" applyFont="1" applyFill="1" applyBorder="1" applyAlignment="1">
      <alignment vertical="center" wrapText="1"/>
    </xf>
    <xf numFmtId="164" fontId="3" fillId="3" borderId="8" xfId="2" applyNumberFormat="1" applyFont="1" applyFill="1" applyBorder="1" applyAlignment="1" applyProtection="1">
      <alignment horizontal="left" vertical="center"/>
      <protection locked="0"/>
    </xf>
    <xf numFmtId="0" fontId="15" fillId="9" borderId="2" xfId="5" applyBorder="1"/>
    <xf numFmtId="0" fontId="16" fillId="10" borderId="2" xfId="6" applyBorder="1"/>
    <xf numFmtId="0" fontId="5" fillId="6" borderId="2" xfId="0" applyFont="1" applyFill="1" applyBorder="1" applyAlignment="1">
      <alignment horizontal="left" vertical="center" wrapText="1"/>
    </xf>
    <xf numFmtId="0" fontId="5" fillId="4" borderId="2" xfId="0" applyFont="1" applyFill="1" applyBorder="1" applyAlignment="1">
      <alignment horizontal="right" vertical="center" wrapText="1"/>
    </xf>
    <xf numFmtId="3" fontId="5" fillId="4" borderId="2" xfId="7" applyNumberFormat="1" applyFont="1" applyFill="1" applyBorder="1" applyAlignment="1">
      <alignment horizontal="right" vertical="center" wrapText="1"/>
    </xf>
    <xf numFmtId="164" fontId="3" fillId="3" borderId="8" xfId="2" applyNumberFormat="1" applyFont="1" applyFill="1" applyBorder="1" applyAlignment="1" applyProtection="1">
      <alignment horizontal="center" vertical="center"/>
    </xf>
    <xf numFmtId="165" fontId="4" fillId="0" borderId="2" xfId="1" applyNumberFormat="1" applyFont="1" applyBorder="1" applyAlignment="1">
      <alignment vertical="center" wrapText="1"/>
    </xf>
    <xf numFmtId="0" fontId="0" fillId="13" borderId="2" xfId="0" applyFill="1" applyBorder="1" applyAlignment="1">
      <alignment horizontal="center" vertical="center"/>
    </xf>
    <xf numFmtId="0" fontId="0" fillId="13" borderId="2" xfId="0" applyFill="1" applyBorder="1"/>
    <xf numFmtId="0" fontId="0" fillId="13" borderId="2" xfId="0" applyFill="1" applyBorder="1" applyAlignment="1">
      <alignment horizontal="left" vertical="center"/>
    </xf>
    <xf numFmtId="0" fontId="17" fillId="14" borderId="0" xfId="0" applyFont="1" applyFill="1"/>
    <xf numFmtId="166" fontId="17" fillId="14" borderId="0" xfId="0" applyNumberFormat="1" applyFont="1" applyFill="1"/>
    <xf numFmtId="166" fontId="0" fillId="0" borderId="0" xfId="0" applyNumberFormat="1"/>
    <xf numFmtId="166" fontId="11" fillId="0" borderId="0" xfId="0" applyNumberFormat="1" applyFont="1"/>
    <xf numFmtId="43" fontId="0" fillId="0" borderId="2" xfId="7" applyFont="1" applyBorder="1"/>
    <xf numFmtId="43" fontId="0" fillId="0" borderId="0" xfId="7" applyFont="1"/>
    <xf numFmtId="0" fontId="0" fillId="13" borderId="2" xfId="0" applyFill="1" applyBorder="1" applyAlignment="1">
      <alignment horizontal="center"/>
    </xf>
    <xf numFmtId="0" fontId="0" fillId="15" borderId="2" xfId="0" applyFill="1" applyBorder="1" applyAlignment="1">
      <alignment horizontal="center" vertical="center"/>
    </xf>
    <xf numFmtId="0" fontId="0" fillId="0" borderId="0" xfId="0" applyAlignment="1">
      <alignment horizontal="center" vertical="center"/>
    </xf>
    <xf numFmtId="0" fontId="16" fillId="10" borderId="0" xfId="6" applyBorder="1"/>
    <xf numFmtId="0" fontId="0" fillId="0" borderId="0" xfId="0" applyAlignment="1">
      <alignment horizontal="center"/>
    </xf>
    <xf numFmtId="43" fontId="0" fillId="8" borderId="4" xfId="7" applyFont="1" applyFill="1" applyBorder="1" applyAlignment="1"/>
    <xf numFmtId="43" fontId="0" fillId="8" borderId="10" xfId="7" applyFont="1" applyFill="1" applyBorder="1" applyAlignment="1"/>
    <xf numFmtId="43" fontId="0" fillId="8" borderId="11" xfId="7" applyFont="1" applyFill="1" applyBorder="1" applyAlignment="1"/>
    <xf numFmtId="43" fontId="0" fillId="3" borderId="2" xfId="7" applyFont="1" applyFill="1" applyBorder="1" applyAlignment="1"/>
    <xf numFmtId="43" fontId="0" fillId="0" borderId="2" xfId="7" applyFont="1" applyBorder="1" applyAlignment="1"/>
    <xf numFmtId="43" fontId="0" fillId="0" borderId="0" xfId="0" applyNumberFormat="1"/>
    <xf numFmtId="0" fontId="4" fillId="0" borderId="6" xfId="1" applyFont="1" applyAlignment="1">
      <alignment horizontal="left"/>
    </xf>
    <xf numFmtId="165"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0" fillId="13" borderId="2" xfId="0" applyFill="1" applyBorder="1" applyAlignment="1">
      <alignment horizontal="center" vertical="center"/>
    </xf>
    <xf numFmtId="0" fontId="1" fillId="0" borderId="2" xfId="1" applyFill="1" applyBorder="1" applyAlignment="1">
      <alignment horizontal="center"/>
    </xf>
    <xf numFmtId="0" fontId="0" fillId="13" borderId="3" xfId="0" applyFill="1" applyBorder="1" applyAlignment="1">
      <alignment horizontal="center" vertical="center"/>
    </xf>
    <xf numFmtId="0" fontId="0" fillId="13" borderId="5" xfId="0" applyFill="1" applyBorder="1" applyAlignment="1">
      <alignment horizontal="center" vertical="center"/>
    </xf>
    <xf numFmtId="0" fontId="0" fillId="13" borderId="1" xfId="0" applyFill="1" applyBorder="1" applyAlignment="1">
      <alignment horizontal="center" vertical="center"/>
    </xf>
    <xf numFmtId="0" fontId="4" fillId="0" borderId="4"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cellXfs>
  <cellStyles count="8">
    <cellStyle name="Comma" xfId="7" builtinId="3"/>
    <cellStyle name="Good" xfId="5" builtinId="26"/>
    <cellStyle name="Heading 1" xfId="1" builtinId="16"/>
    <cellStyle name="Input" xfId="2" builtinId="20"/>
    <cellStyle name="Neutral" xfId="6" builtinId="28"/>
    <cellStyle name="Normal" xfId="0" builtinId="0"/>
    <cellStyle name="Normal 2" xfId="3" xr:uid="{E1220FE1-BB7F-4F7F-BA28-9F1F228B8E94}"/>
    <cellStyle name="WSP Text (Item, Symbol, Unit)" xfId="4" xr:uid="{BD3BB8E7-C080-41E9-9813-C58FEF1E408D}"/>
  </cellStyles>
  <dxfs count="24">
    <dxf>
      <fill>
        <patternFill>
          <bgColor rgb="FFFFEB9C"/>
        </patternFill>
      </fill>
    </dxf>
    <dxf>
      <fill>
        <patternFill>
          <bgColor rgb="FFC6EFCE"/>
        </patternFill>
      </fill>
    </dxf>
    <dxf>
      <fill>
        <patternFill>
          <bgColor rgb="FFFFC7CE"/>
        </patternFill>
      </fill>
    </dxf>
    <dxf>
      <fill>
        <patternFill>
          <bgColor theme="2" tint="-9.9948118533890809E-2"/>
        </patternFill>
      </fill>
    </dxf>
    <dxf>
      <fill>
        <patternFill>
          <bgColor rgb="FFC6EFCE"/>
        </patternFill>
      </fill>
    </dxf>
    <dxf>
      <fill>
        <patternFill>
          <bgColor theme="7" tint="0.59996337778862885"/>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C9DB41"/>
      <color rgb="FFC6EFCE"/>
      <color rgb="FFE8F0AE"/>
      <color rgb="FFBDD7EE"/>
      <color rgb="FFDDEBF7"/>
      <color rgb="FFFFC7CE"/>
      <color rgb="FFFFEB9C"/>
      <color rgb="FF00456A"/>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Lookup!$I$3</c:f>
          <c:strCache>
            <c:ptCount val="1"/>
            <c:pt idx="0">
              <c:v>Emissions Profile: Tier 2 Maintenance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'Project Details'!$B$13</c:f>
              <c:strCache>
                <c:ptCount val="1"/>
                <c:pt idx="0">
                  <c:v>kgCO₂e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6F-47D0-8853-8A188E9BB3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6F-47D0-8853-8A188E9BB3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6F-47D0-8853-8A188E9BB3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6F-47D0-8853-8A188E9BB3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6F-47D0-8853-8A188E9BB3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6F-47D0-8853-8A188E9BB3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6BE-4506-97CC-45B59BF2C95E}"/>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6BE-4506-97CC-45B59BF2C95E}"/>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6BE-4506-97CC-45B59BF2C95E}"/>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6BE-4506-97CC-45B59BF2C95E}"/>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6BE-4506-97CC-45B59BF2C95E}"/>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6BE-4506-97CC-45B59BF2C95E}"/>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6BE-4506-97CC-45B59BF2C95E}"/>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96BE-4506-97CC-45B59BF2C95E}"/>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96BE-4506-97CC-45B59BF2C95E}"/>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96BE-4506-97CC-45B59BF2C95E}"/>
              </c:ext>
            </c:extLst>
          </c:dPt>
          <c:cat>
            <c:strRef>
              <c:f>'Project Details'!$A$14:$A$29</c:f>
              <c:strCache>
                <c:ptCount val="16"/>
                <c:pt idx="0">
                  <c:v>Bridge</c:v>
                </c:pt>
                <c:pt idx="1">
                  <c:v>Drainage</c:v>
                </c:pt>
                <c:pt idx="2">
                  <c:v>Energy (Heating/Electricity)</c:v>
                </c:pt>
                <c:pt idx="3">
                  <c:v>Energy (On-Site Plant)</c:v>
                </c:pt>
                <c:pt idx="4">
                  <c:v>Ground Improvements</c:v>
                </c:pt>
                <c:pt idx="5">
                  <c:v>Paths, Cycleways and Crossings</c:v>
                </c:pt>
                <c:pt idx="6">
                  <c:v>Pavement</c:v>
                </c:pt>
                <c:pt idx="7">
                  <c:v>Retaining Walls</c:v>
                </c:pt>
                <c:pt idx="8">
                  <c:v>Road Marking</c:v>
                </c:pt>
                <c:pt idx="9">
                  <c:v>Safety Barriers and Fencing</c:v>
                </c:pt>
                <c:pt idx="10">
                  <c:v>Signage</c:v>
                </c:pt>
                <c:pt idx="11">
                  <c:v>Street Furniture</c:v>
                </c:pt>
                <c:pt idx="12">
                  <c:v>Street Lighting</c:v>
                </c:pt>
                <c:pt idx="13">
                  <c:v>Traffic Islands and Raised Tables</c:v>
                </c:pt>
                <c:pt idx="14">
                  <c:v>Traffic Signals</c:v>
                </c:pt>
                <c:pt idx="15">
                  <c:v>Transport (if not included above)</c:v>
                </c:pt>
              </c:strCache>
            </c:strRef>
          </c:cat>
          <c:val>
            <c:numRef>
              <c:f>'Project Details'!$B$14:$B$29</c:f>
              <c:numCache>
                <c:formatCode>#,##0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3126-4E30-9B6D-67A8993D615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Emissions</a:t>
            </a:r>
            <a:r>
              <a:rPr lang="en-US" baseline="0"/>
              <a:t>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9"/>
          <c:order val="0"/>
          <c:tx>
            <c:strRef>
              <c:f>'Graphing Data'!$A$21</c:f>
              <c:strCache>
                <c:ptCount val="1"/>
              </c:strCache>
            </c:strRef>
          </c:tx>
          <c:spPr>
            <a:ln w="28575" cap="rnd">
              <a:solidFill>
                <a:schemeClr val="accent2">
                  <a:lumMod val="8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Data'!$B$21:$M$21</c:f>
              <c:numCache>
                <c:formatCode>General</c:formatCode>
                <c:ptCount val="12"/>
              </c:numCache>
            </c:numRef>
          </c:val>
          <c:smooth val="0"/>
          <c:extLst>
            <c:ext xmlns:c16="http://schemas.microsoft.com/office/drawing/2014/chart" uri="{C3380CC4-5D6E-409C-BE32-E72D297353CC}">
              <c16:uniqueId val="{00000000-D85D-4638-8EDE-EB81223FB9B3}"/>
            </c:ext>
          </c:extLst>
        </c:ser>
        <c:dLbls>
          <c:showLegendKey val="0"/>
          <c:showVal val="0"/>
          <c:showCatName val="0"/>
          <c:showSerName val="0"/>
          <c:showPercent val="0"/>
          <c:showBubbleSize val="0"/>
        </c:dLbls>
        <c:smooth val="0"/>
        <c:axId val="1050460856"/>
        <c:axId val="573271848"/>
      </c:lineChart>
      <c:catAx>
        <c:axId val="105046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271848"/>
        <c:crosses val="autoZero"/>
        <c:auto val="1"/>
        <c:lblAlgn val="ctr"/>
        <c:lblOffset val="100"/>
        <c:noMultiLvlLbl val="0"/>
      </c:catAx>
      <c:valAx>
        <c:axId val="573271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460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Emissions</a:t>
            </a:r>
            <a:r>
              <a:rPr lang="en-NZ" baseline="0"/>
              <a:t> By Group (Filter Groups)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'Graphing Data'!$A$2</c:f>
              <c:strCache>
                <c:ptCount val="1"/>
                <c:pt idx="0">
                  <c:v>Bridge</c:v>
                </c:pt>
              </c:strCache>
            </c:strRef>
          </c:tx>
          <c:spPr>
            <a:ln w="28575" cap="rnd">
              <a:solidFill>
                <a:schemeClr val="accent1"/>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Data'!$B$2:$M$2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A1-4A7B-9FB3-F1551A88EFB2}"/>
            </c:ext>
          </c:extLst>
        </c:ser>
        <c:ser>
          <c:idx val="1"/>
          <c:order val="1"/>
          <c:tx>
            <c:strRef>
              <c:f>'Graphing Data'!$A$3</c:f>
              <c:strCache>
                <c:ptCount val="1"/>
                <c:pt idx="0">
                  <c:v>Drainage</c:v>
                </c:pt>
              </c:strCache>
            </c:strRef>
          </c:tx>
          <c:spPr>
            <a:ln w="28575" cap="rnd">
              <a:solidFill>
                <a:schemeClr val="accent2"/>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Data'!$B$3:$M$3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0A1-4A7B-9FB3-F1551A88EFB2}"/>
            </c:ext>
          </c:extLst>
        </c:ser>
        <c:ser>
          <c:idx val="7"/>
          <c:order val="7"/>
          <c:tx>
            <c:strRef>
              <c:f>'Graphing Data'!$A$9</c:f>
              <c:strCache>
                <c:ptCount val="1"/>
                <c:pt idx="0">
                  <c:v>Retaining Walls</c:v>
                </c:pt>
              </c:strCache>
            </c:strRef>
          </c:tx>
          <c:spPr>
            <a:ln w="28575" cap="rnd">
              <a:solidFill>
                <a:schemeClr val="accent2">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Data'!$B$9:$M$9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0A1-4A7B-9FB3-F1551A88EFB2}"/>
            </c:ext>
          </c:extLst>
        </c:ser>
        <c:ser>
          <c:idx val="8"/>
          <c:order val="8"/>
          <c:tx>
            <c:strRef>
              <c:f>'Graphing Data'!$A$10</c:f>
              <c:strCache>
                <c:ptCount val="1"/>
                <c:pt idx="0">
                  <c:v>Road Marking</c:v>
                </c:pt>
              </c:strCache>
            </c:strRef>
          </c:tx>
          <c:spPr>
            <a:ln w="28575" cap="rnd">
              <a:solidFill>
                <a:schemeClr val="accent3">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Data'!$B$10:$M$10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0A1-4A7B-9FB3-F1551A88EFB2}"/>
            </c:ext>
          </c:extLst>
        </c:ser>
        <c:ser>
          <c:idx val="9"/>
          <c:order val="9"/>
          <c:tx>
            <c:strRef>
              <c:f>'Graphing Data'!$A$11</c:f>
              <c:strCache>
                <c:ptCount val="1"/>
                <c:pt idx="0">
                  <c:v>Safety Barriers and Fencing</c:v>
                </c:pt>
              </c:strCache>
            </c:strRef>
          </c:tx>
          <c:spPr>
            <a:ln w="28575" cap="rnd">
              <a:solidFill>
                <a:schemeClr val="accent4">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Data'!$B$11:$M$11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0A1-4A7B-9FB3-F1551A88EFB2}"/>
            </c:ext>
          </c:extLst>
        </c:ser>
        <c:ser>
          <c:idx val="10"/>
          <c:order val="10"/>
          <c:tx>
            <c:strRef>
              <c:f>'Graphing Data'!$A$12</c:f>
              <c:strCache>
                <c:ptCount val="1"/>
                <c:pt idx="0">
                  <c:v>Signage</c:v>
                </c:pt>
              </c:strCache>
            </c:strRef>
          </c:tx>
          <c:spPr>
            <a:ln w="28575" cap="rnd">
              <a:solidFill>
                <a:schemeClr val="accent5">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Data'!$B$12:$M$12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20A1-4A7B-9FB3-F1551A88EFB2}"/>
            </c:ext>
          </c:extLst>
        </c:ser>
        <c:ser>
          <c:idx val="11"/>
          <c:order val="11"/>
          <c:tx>
            <c:strRef>
              <c:f>'Graphing Data'!$A$13</c:f>
              <c:strCache>
                <c:ptCount val="1"/>
                <c:pt idx="0">
                  <c:v>Street Furniture</c:v>
                </c:pt>
              </c:strCache>
            </c:strRef>
          </c:tx>
          <c:spPr>
            <a:ln w="28575" cap="rnd">
              <a:solidFill>
                <a:schemeClr val="accent6">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Data'!$B$13:$M$13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20A1-4A7B-9FB3-F1551A88EFB2}"/>
            </c:ext>
          </c:extLst>
        </c:ser>
        <c:ser>
          <c:idx val="12"/>
          <c:order val="12"/>
          <c:tx>
            <c:strRef>
              <c:f>'Graphing Data'!$A$14</c:f>
              <c:strCache>
                <c:ptCount val="1"/>
                <c:pt idx="0">
                  <c:v>Street Lighting</c:v>
                </c:pt>
              </c:strCache>
            </c:strRef>
          </c:tx>
          <c:spPr>
            <a:ln w="28575" cap="rnd">
              <a:solidFill>
                <a:schemeClr val="accent1">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Data'!$B$14:$M$14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20A1-4A7B-9FB3-F1551A88EFB2}"/>
            </c:ext>
          </c:extLst>
        </c:ser>
        <c:ser>
          <c:idx val="13"/>
          <c:order val="13"/>
          <c:tx>
            <c:strRef>
              <c:f>'Graphing Data'!$A$15</c:f>
              <c:strCache>
                <c:ptCount val="1"/>
                <c:pt idx="0">
                  <c:v>Traffic Islands and Raised Tables</c:v>
                </c:pt>
              </c:strCache>
            </c:strRef>
          </c:tx>
          <c:spPr>
            <a:ln w="28575" cap="rnd">
              <a:solidFill>
                <a:schemeClr val="accent2">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Data'!$B$15:$M$15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20A1-4A7B-9FB3-F1551A88EFB2}"/>
            </c:ext>
          </c:extLst>
        </c:ser>
        <c:ser>
          <c:idx val="14"/>
          <c:order val="14"/>
          <c:tx>
            <c:strRef>
              <c:f>'Graphing Data'!$A$16</c:f>
              <c:strCache>
                <c:ptCount val="1"/>
                <c:pt idx="0">
                  <c:v>Traffic Signals</c:v>
                </c:pt>
              </c:strCache>
            </c:strRef>
          </c:tx>
          <c:spPr>
            <a:ln w="28575" cap="rnd">
              <a:solidFill>
                <a:schemeClr val="accent3">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Data'!$B$16:$M$16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20A1-4A7B-9FB3-F1551A88EFB2}"/>
            </c:ext>
          </c:extLst>
        </c:ser>
        <c:ser>
          <c:idx val="15"/>
          <c:order val="15"/>
          <c:tx>
            <c:strRef>
              <c:f>'Graphing Data'!$A$17</c:f>
              <c:strCache>
                <c:ptCount val="1"/>
                <c:pt idx="0">
                  <c:v>Transport (if not included above)</c:v>
                </c:pt>
              </c:strCache>
            </c:strRef>
          </c:tx>
          <c:spPr>
            <a:ln w="28575" cap="rnd">
              <a:solidFill>
                <a:schemeClr val="accent4">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Data'!$B$17:$M$17</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20A1-4A7B-9FB3-F1551A88EFB2}"/>
            </c:ext>
          </c:extLst>
        </c:ser>
        <c:ser>
          <c:idx val="16"/>
          <c:order val="16"/>
          <c:tx>
            <c:strRef>
              <c:f>'Graphing Data'!$A$18</c:f>
              <c:strCache>
                <c:ptCount val="1"/>
                <c:pt idx="0">
                  <c:v>Waste</c:v>
                </c:pt>
              </c:strCache>
            </c:strRef>
          </c:tx>
          <c:spPr>
            <a:ln w="28575" cap="rnd">
              <a:solidFill>
                <a:schemeClr val="accent5">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Data'!$B$18:$M$18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20A1-4A7B-9FB3-F1551A88EFB2}"/>
            </c:ext>
          </c:extLst>
        </c:ser>
        <c:ser>
          <c:idx val="17"/>
          <c:order val="17"/>
          <c:tx>
            <c:strRef>
              <c:f>'Graphing Data'!$A$19</c:f>
              <c:strCache>
                <c:ptCount val="1"/>
                <c:pt idx="0">
                  <c:v>Water</c:v>
                </c:pt>
              </c:strCache>
            </c:strRef>
          </c:tx>
          <c:spPr>
            <a:ln w="28575" cap="rnd">
              <a:solidFill>
                <a:schemeClr val="accent6">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Data'!$B$19:$M$19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20A1-4A7B-9FB3-F1551A88EFB2}"/>
            </c:ext>
          </c:extLst>
        </c:ser>
        <c:ser>
          <c:idx val="18"/>
          <c:order val="18"/>
          <c:tx>
            <c:strRef>
              <c:f>'Graphing Data'!$A$20</c:f>
              <c:strCache>
                <c:ptCount val="1"/>
                <c:pt idx="0">
                  <c:v>Total</c:v>
                </c:pt>
              </c:strCache>
            </c:strRef>
          </c:tx>
          <c:spPr>
            <a:ln w="28575" cap="rnd">
              <a:solidFill>
                <a:schemeClr val="accent1">
                  <a:lumMod val="8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Data'!$B$20:$M$20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20A1-4A7B-9FB3-F1551A88EFB2}"/>
            </c:ext>
          </c:extLst>
        </c:ser>
        <c:dLbls>
          <c:showLegendKey val="0"/>
          <c:showVal val="0"/>
          <c:showCatName val="0"/>
          <c:showSerName val="0"/>
          <c:showPercent val="0"/>
          <c:showBubbleSize val="0"/>
        </c:dLbls>
        <c:smooth val="0"/>
        <c:axId val="1248757040"/>
        <c:axId val="1248755600"/>
        <c:extLst>
          <c:ext xmlns:c15="http://schemas.microsoft.com/office/drawing/2012/chart" uri="{02D57815-91ED-43cb-92C2-25804820EDAC}">
            <c15:filteredLineSeries>
              <c15:ser>
                <c:idx val="2"/>
                <c:order val="2"/>
                <c:tx>
                  <c:strRef>
                    <c:extLst>
                      <c:ext uri="{02D57815-91ED-43cb-92C2-25804820EDAC}">
                        <c15:formulaRef>
                          <c15:sqref>'Graphing Data'!$A$4</c15:sqref>
                        </c15:formulaRef>
                      </c:ext>
                    </c:extLst>
                    <c:strCache>
                      <c:ptCount val="1"/>
                      <c:pt idx="0">
                        <c:v>Energy (Heating/Electricity)</c:v>
                      </c:pt>
                    </c:strCache>
                  </c:strRef>
                </c:tx>
                <c:spPr>
                  <a:ln w="28575" cap="rnd">
                    <a:solidFill>
                      <a:schemeClr val="accent3"/>
                    </a:solidFill>
                    <a:round/>
                  </a:ln>
                  <a:effectLst/>
                </c:spPr>
                <c:marker>
                  <c:symbol val="none"/>
                </c:marker>
                <c:cat>
                  <c:strRef>
                    <c:extLst>
                      <c:ex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c:ext uri="{02D57815-91ED-43cb-92C2-25804820EDAC}">
                        <c15:formulaRef>
                          <c15:sqref>'Graphing Data'!$B$4:$M$4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E-20A1-4A7B-9FB3-F1551A88EFB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'Graphing Data'!$A$5</c15:sqref>
                        </c15:formulaRef>
                      </c:ext>
                    </c:extLst>
                    <c:strCache>
                      <c:ptCount val="1"/>
                      <c:pt idx="0">
                        <c:v>Energy (On-Site Plant)</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Data'!$B$5:$M$5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0F-20A1-4A7B-9FB3-F1551A88EFB2}"/>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'Graphing Data'!$A$6</c15:sqref>
                        </c15:formulaRef>
                      </c:ext>
                    </c:extLst>
                    <c:strCache>
                      <c:ptCount val="1"/>
                      <c:pt idx="0">
                        <c:v>Ground Improvements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Data'!$B$6:$M$6</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10-20A1-4A7B-9FB3-F1551A88EFB2}"/>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'Graphing Data'!$A$7</c15:sqref>
                        </c15:formulaRef>
                      </c:ext>
                    </c:extLst>
                    <c:strCache>
                      <c:ptCount val="1"/>
                      <c:pt idx="0">
                        <c:v>Paths, Cycleways and Crossings</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Data'!$B$7:$M$7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11-20A1-4A7B-9FB3-F1551A88EFB2}"/>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'Graphing Data'!$A$8</c15:sqref>
                        </c15:formulaRef>
                      </c:ext>
                    </c:extLst>
                    <c:strCache>
                      <c:ptCount val="1"/>
                      <c:pt idx="0">
                        <c:v>Pavement</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Data'!$B$8:$M$8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12-20A1-4A7B-9FB3-F1551A88EFB2}"/>
                  </c:ext>
                </c:extLst>
              </c15:ser>
            </c15:filteredLineSeries>
          </c:ext>
        </c:extLst>
      </c:lineChart>
      <c:catAx>
        <c:axId val="124875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755600"/>
        <c:crosses val="autoZero"/>
        <c:auto val="1"/>
        <c:lblAlgn val="ctr"/>
        <c:lblOffset val="100"/>
        <c:noMultiLvlLbl val="0"/>
      </c:catAx>
      <c:valAx>
        <c:axId val="124875560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75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Proportion</a:t>
            </a:r>
            <a:r>
              <a:rPr lang="en-NZ" baseline="0"/>
              <a:t> Of Emissions By Group (Filter Groups)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'Graphing Data'!$A$2</c:f>
              <c:strCache>
                <c:ptCount val="1"/>
                <c:pt idx="0">
                  <c:v>Bridge</c:v>
                </c:pt>
              </c:strCache>
            </c:strRef>
          </c:tx>
          <c:spPr>
            <a:solidFill>
              <a:schemeClr val="accent1"/>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Data'!$B$2:$M$2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9D5-4E34-AF4A-CFDF9EACA4F5}"/>
            </c:ext>
          </c:extLst>
        </c:ser>
        <c:ser>
          <c:idx val="1"/>
          <c:order val="1"/>
          <c:tx>
            <c:strRef>
              <c:f>'Graphing Data'!$A$3</c:f>
              <c:strCache>
                <c:ptCount val="1"/>
                <c:pt idx="0">
                  <c:v>Drainage</c:v>
                </c:pt>
              </c:strCache>
            </c:strRef>
          </c:tx>
          <c:spPr>
            <a:solidFill>
              <a:schemeClr val="accent2"/>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Data'!$B$3:$M$3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9D5-4E34-AF4A-CFDF9EACA4F5}"/>
            </c:ext>
          </c:extLst>
        </c:ser>
        <c:ser>
          <c:idx val="4"/>
          <c:order val="4"/>
          <c:tx>
            <c:strRef>
              <c:f>'Graphing Data'!$A$6</c:f>
              <c:strCache>
                <c:ptCount val="1"/>
                <c:pt idx="0">
                  <c:v>Ground Improvements</c:v>
                </c:pt>
              </c:strCache>
            </c:strRef>
          </c:tx>
          <c:spPr>
            <a:solidFill>
              <a:schemeClr val="accent5"/>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Data'!$B$6:$M$6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9D5-4E34-AF4A-CFDF9EACA4F5}"/>
            </c:ext>
          </c:extLst>
        </c:ser>
        <c:ser>
          <c:idx val="8"/>
          <c:order val="8"/>
          <c:tx>
            <c:strRef>
              <c:f>'Graphing Data'!$A$10</c:f>
              <c:strCache>
                <c:ptCount val="1"/>
                <c:pt idx="0">
                  <c:v>Road Marking</c:v>
                </c:pt>
              </c:strCache>
            </c:strRef>
          </c:tx>
          <c:spPr>
            <a:solidFill>
              <a:schemeClr val="accent3">
                <a:lumMod val="60000"/>
              </a:schemeClr>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Data'!$B$10:$M$10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9D5-4E34-AF4A-CFDF9EACA4F5}"/>
            </c:ext>
          </c:extLst>
        </c:ser>
        <c:dLbls>
          <c:showLegendKey val="0"/>
          <c:showVal val="0"/>
          <c:showCatName val="0"/>
          <c:showSerName val="0"/>
          <c:showPercent val="0"/>
          <c:showBubbleSize val="0"/>
        </c:dLbls>
        <c:axId val="1637101984"/>
        <c:axId val="1637105944"/>
        <c:extLst>
          <c:ext xmlns:c15="http://schemas.microsoft.com/office/drawing/2012/chart" uri="{02D57815-91ED-43cb-92C2-25804820EDAC}">
            <c15:filteredAreaSeries>
              <c15:ser>
                <c:idx val="2"/>
                <c:order val="2"/>
                <c:tx>
                  <c:strRef>
                    <c:extLst>
                      <c:ext uri="{02D57815-91ED-43cb-92C2-25804820EDAC}">
                        <c15:formulaRef>
                          <c15:sqref>'Graphing Data'!$A$4</c15:sqref>
                        </c15:formulaRef>
                      </c:ext>
                    </c:extLst>
                    <c:strCache>
                      <c:ptCount val="1"/>
                      <c:pt idx="0">
                        <c:v>Energy (Heating/Electricity)</c:v>
                      </c:pt>
                    </c:strCache>
                  </c:strRef>
                </c:tx>
                <c:spPr>
                  <a:solidFill>
                    <a:schemeClr val="accent3"/>
                  </a:solidFill>
                  <a:ln w="25400">
                    <a:noFill/>
                  </a:ln>
                  <a:effectLst/>
                </c:spPr>
                <c:cat>
                  <c:strRef>
                    <c:extLst>
                      <c:ex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c:ext uri="{02D57815-91ED-43cb-92C2-25804820EDAC}">
                        <c15:formulaRef>
                          <c15:sqref>'Graphing Data'!$B$4:$M$4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9D5-4E34-AF4A-CFDF9EACA4F5}"/>
                  </c:ext>
                </c:extLst>
              </c15:ser>
            </c15:filteredAreaSeries>
            <c15:filteredAreaSeries>
              <c15:ser>
                <c:idx val="3"/>
                <c:order val="3"/>
                <c:tx>
                  <c:strRef>
                    <c:extLst xmlns:c15="http://schemas.microsoft.com/office/drawing/2012/chart">
                      <c:ext xmlns:c15="http://schemas.microsoft.com/office/drawing/2012/chart" uri="{02D57815-91ED-43cb-92C2-25804820EDAC}">
                        <c15:formulaRef>
                          <c15:sqref>'Graphing Data'!$A$5</c15:sqref>
                        </c15:formulaRef>
                      </c:ext>
                    </c:extLst>
                    <c:strCache>
                      <c:ptCount val="1"/>
                      <c:pt idx="0">
                        <c:v>Energy (On-Site Plant)</c:v>
                      </c:pt>
                    </c:strCache>
                  </c:strRef>
                </c:tx>
                <c:spPr>
                  <a:solidFill>
                    <a:schemeClr val="accent4"/>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Data'!$B$5:$M$5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5-E9D5-4E34-AF4A-CFDF9EACA4F5}"/>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'Graphing Data'!$A$7</c15:sqref>
                        </c15:formulaRef>
                      </c:ext>
                    </c:extLst>
                    <c:strCache>
                      <c:ptCount val="1"/>
                      <c:pt idx="0">
                        <c:v>Paths, Cycleways and Crossings</c:v>
                      </c:pt>
                    </c:strCache>
                  </c:strRef>
                </c:tx>
                <c:spPr>
                  <a:solidFill>
                    <a:schemeClr val="accent6"/>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Data'!$B$7:$M$7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E9D5-4E34-AF4A-CFDF9EACA4F5}"/>
                  </c:ext>
                </c:extLst>
              </c15:ser>
            </c15:filteredAreaSeries>
            <c15:filteredAreaSeries>
              <c15:ser>
                <c:idx val="6"/>
                <c:order val="6"/>
                <c:tx>
                  <c:strRef>
                    <c:extLst xmlns:c15="http://schemas.microsoft.com/office/drawing/2012/chart">
                      <c:ext xmlns:c15="http://schemas.microsoft.com/office/drawing/2012/chart" uri="{02D57815-91ED-43cb-92C2-25804820EDAC}">
                        <c15:formulaRef>
                          <c15:sqref>'Graphing Data'!$A$8</c15:sqref>
                        </c15:formulaRef>
                      </c:ext>
                    </c:extLst>
                    <c:strCache>
                      <c:ptCount val="1"/>
                      <c:pt idx="0">
                        <c:v>Pavement</c:v>
                      </c:pt>
                    </c:strCache>
                  </c:strRef>
                </c:tx>
                <c:spPr>
                  <a:solidFill>
                    <a:schemeClr val="accent1">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Data'!$B$8:$M$8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E9D5-4E34-AF4A-CFDF9EACA4F5}"/>
                  </c:ext>
                </c:extLst>
              </c15:ser>
            </c15:filteredAreaSeries>
            <c15:filteredAreaSeries>
              <c15:ser>
                <c:idx val="7"/>
                <c:order val="7"/>
                <c:tx>
                  <c:strRef>
                    <c:extLst xmlns:c15="http://schemas.microsoft.com/office/drawing/2012/chart">
                      <c:ext xmlns:c15="http://schemas.microsoft.com/office/drawing/2012/chart" uri="{02D57815-91ED-43cb-92C2-25804820EDAC}">
                        <c15:formulaRef>
                          <c15:sqref>'Graphing Data'!$A$9</c15:sqref>
                        </c15:formulaRef>
                      </c:ext>
                    </c:extLst>
                    <c:strCache>
                      <c:ptCount val="1"/>
                      <c:pt idx="0">
                        <c:v>Retaining Walls</c:v>
                      </c:pt>
                    </c:strCache>
                  </c:strRef>
                </c:tx>
                <c:spPr>
                  <a:solidFill>
                    <a:schemeClr val="accent2">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Data'!$B$9:$M$9</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E9D5-4E34-AF4A-CFDF9EACA4F5}"/>
                  </c:ext>
                </c:extLst>
              </c15:ser>
            </c15:filteredAreaSeries>
            <c15:filteredAreaSeries>
              <c15:ser>
                <c:idx val="9"/>
                <c:order val="9"/>
                <c:tx>
                  <c:strRef>
                    <c:extLst xmlns:c15="http://schemas.microsoft.com/office/drawing/2012/chart">
                      <c:ext xmlns:c15="http://schemas.microsoft.com/office/drawing/2012/chart" uri="{02D57815-91ED-43cb-92C2-25804820EDAC}">
                        <c15:formulaRef>
                          <c15:sqref>'Graphing Data'!$A$11</c15:sqref>
                        </c15:formulaRef>
                      </c:ext>
                    </c:extLst>
                    <c:strCache>
                      <c:ptCount val="1"/>
                      <c:pt idx="0">
                        <c:v>Safety Barriers and Fencing</c:v>
                      </c:pt>
                    </c:strCache>
                  </c:strRef>
                </c:tx>
                <c:spPr>
                  <a:solidFill>
                    <a:schemeClr val="accent4">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Data'!$B$11:$M$11</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E9D5-4E34-AF4A-CFDF9EACA4F5}"/>
                  </c:ext>
                </c:extLst>
              </c15:ser>
            </c15:filteredAreaSeries>
            <c15:filteredAreaSeries>
              <c15:ser>
                <c:idx val="10"/>
                <c:order val="10"/>
                <c:tx>
                  <c:strRef>
                    <c:extLst xmlns:c15="http://schemas.microsoft.com/office/drawing/2012/chart">
                      <c:ext xmlns:c15="http://schemas.microsoft.com/office/drawing/2012/chart" uri="{02D57815-91ED-43cb-92C2-25804820EDAC}">
                        <c15:formulaRef>
                          <c15:sqref>'Graphing Data'!$A$12</c15:sqref>
                        </c15:formulaRef>
                      </c:ext>
                    </c:extLst>
                    <c:strCache>
                      <c:ptCount val="1"/>
                      <c:pt idx="0">
                        <c:v>Signage</c:v>
                      </c:pt>
                    </c:strCache>
                  </c:strRef>
                </c:tx>
                <c:spPr>
                  <a:solidFill>
                    <a:schemeClr val="accent5">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Data'!$B$12:$M$12</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E9D5-4E34-AF4A-CFDF9EACA4F5}"/>
                  </c:ext>
                </c:extLst>
              </c15:ser>
            </c15:filteredAreaSeries>
            <c15:filteredAreaSeries>
              <c15:ser>
                <c:idx val="11"/>
                <c:order val="11"/>
                <c:tx>
                  <c:strRef>
                    <c:extLst xmlns:c15="http://schemas.microsoft.com/office/drawing/2012/chart">
                      <c:ext xmlns:c15="http://schemas.microsoft.com/office/drawing/2012/chart" uri="{02D57815-91ED-43cb-92C2-25804820EDAC}">
                        <c15:formulaRef>
                          <c15:sqref>'Graphing Data'!$A$13</c15:sqref>
                        </c15:formulaRef>
                      </c:ext>
                    </c:extLst>
                    <c:strCache>
                      <c:ptCount val="1"/>
                      <c:pt idx="0">
                        <c:v>Street Furniture</c:v>
                      </c:pt>
                    </c:strCache>
                  </c:strRef>
                </c:tx>
                <c:spPr>
                  <a:solidFill>
                    <a:schemeClr val="accent6">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Data'!$B$13:$M$13</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E9D5-4E34-AF4A-CFDF9EACA4F5}"/>
                  </c:ext>
                </c:extLst>
              </c15:ser>
            </c15:filteredAreaSeries>
            <c15:filteredAreaSeries>
              <c15:ser>
                <c:idx val="12"/>
                <c:order val="12"/>
                <c:tx>
                  <c:strRef>
                    <c:extLst xmlns:c15="http://schemas.microsoft.com/office/drawing/2012/chart">
                      <c:ext xmlns:c15="http://schemas.microsoft.com/office/drawing/2012/chart" uri="{02D57815-91ED-43cb-92C2-25804820EDAC}">
                        <c15:formulaRef>
                          <c15:sqref>'Graphing Data'!$A$14</c15:sqref>
                        </c15:formulaRef>
                      </c:ext>
                    </c:extLst>
                    <c:strCache>
                      <c:ptCount val="1"/>
                      <c:pt idx="0">
                        <c:v>Street Lighting</c:v>
                      </c:pt>
                    </c:strCache>
                  </c:strRef>
                </c:tx>
                <c:spPr>
                  <a:solidFill>
                    <a:schemeClr val="accent1">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Data'!$B$14:$M$14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E9D5-4E34-AF4A-CFDF9EACA4F5}"/>
                  </c:ext>
                </c:extLst>
              </c15:ser>
            </c15:filteredAreaSeries>
            <c15:filteredAreaSeries>
              <c15:ser>
                <c:idx val="13"/>
                <c:order val="13"/>
                <c:tx>
                  <c:strRef>
                    <c:extLst xmlns:c15="http://schemas.microsoft.com/office/drawing/2012/chart">
                      <c:ext xmlns:c15="http://schemas.microsoft.com/office/drawing/2012/chart" uri="{02D57815-91ED-43cb-92C2-25804820EDAC}">
                        <c15:formulaRef>
                          <c15:sqref>'Graphing Data'!$A$15</c15:sqref>
                        </c15:formulaRef>
                      </c:ext>
                    </c:extLst>
                    <c:strCache>
                      <c:ptCount val="1"/>
                      <c:pt idx="0">
                        <c:v>Traffic Islands and Raised Tables</c:v>
                      </c:pt>
                    </c:strCache>
                  </c:strRef>
                </c:tx>
                <c:spPr>
                  <a:solidFill>
                    <a:schemeClr val="accent2">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Data'!$B$15:$M$15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E9D5-4E34-AF4A-CFDF9EACA4F5}"/>
                  </c:ext>
                </c:extLst>
              </c15:ser>
            </c15:filteredAreaSeries>
            <c15:filteredAreaSeries>
              <c15:ser>
                <c:idx val="14"/>
                <c:order val="14"/>
                <c:tx>
                  <c:strRef>
                    <c:extLst xmlns:c15="http://schemas.microsoft.com/office/drawing/2012/chart">
                      <c:ext xmlns:c15="http://schemas.microsoft.com/office/drawing/2012/chart" uri="{02D57815-91ED-43cb-92C2-25804820EDAC}">
                        <c15:formulaRef>
                          <c15:sqref>'Graphing Data'!$A$16</c15:sqref>
                        </c15:formulaRef>
                      </c:ext>
                    </c:extLst>
                    <c:strCache>
                      <c:ptCount val="1"/>
                      <c:pt idx="0">
                        <c:v>Traffic Signals</c:v>
                      </c:pt>
                    </c:strCache>
                  </c:strRef>
                </c:tx>
                <c:spPr>
                  <a:solidFill>
                    <a:schemeClr val="accent3">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Data'!$B$16:$M$16</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E-E9D5-4E34-AF4A-CFDF9EACA4F5}"/>
                  </c:ext>
                </c:extLst>
              </c15:ser>
            </c15:filteredAreaSeries>
            <c15:filteredAreaSeries>
              <c15:ser>
                <c:idx val="15"/>
                <c:order val="15"/>
                <c:tx>
                  <c:strRef>
                    <c:extLst xmlns:c15="http://schemas.microsoft.com/office/drawing/2012/chart">
                      <c:ext xmlns:c15="http://schemas.microsoft.com/office/drawing/2012/chart" uri="{02D57815-91ED-43cb-92C2-25804820EDAC}">
                        <c15:formulaRef>
                          <c15:sqref>'Graphing Data'!$A$17</c15:sqref>
                        </c15:formulaRef>
                      </c:ext>
                    </c:extLst>
                    <c:strCache>
                      <c:ptCount val="1"/>
                      <c:pt idx="0">
                        <c:v>Transport (if not included above)</c:v>
                      </c:pt>
                    </c:strCache>
                  </c:strRef>
                </c:tx>
                <c:spPr>
                  <a:solidFill>
                    <a:schemeClr val="accent4">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Data'!$B$17:$M$17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F-E9D5-4E34-AF4A-CFDF9EACA4F5}"/>
                  </c:ext>
                </c:extLst>
              </c15:ser>
            </c15:filteredAreaSeries>
            <c15:filteredAreaSeries>
              <c15:ser>
                <c:idx val="16"/>
                <c:order val="16"/>
                <c:tx>
                  <c:strRef>
                    <c:extLst xmlns:c15="http://schemas.microsoft.com/office/drawing/2012/chart">
                      <c:ext xmlns:c15="http://schemas.microsoft.com/office/drawing/2012/chart" uri="{02D57815-91ED-43cb-92C2-25804820EDAC}">
                        <c15:formulaRef>
                          <c15:sqref>'Graphing Data'!$A$18</c15:sqref>
                        </c15:formulaRef>
                      </c:ext>
                    </c:extLst>
                    <c:strCache>
                      <c:ptCount val="1"/>
                      <c:pt idx="0">
                        <c:v>Waste</c:v>
                      </c:pt>
                    </c:strCache>
                  </c:strRef>
                </c:tx>
                <c:spPr>
                  <a:solidFill>
                    <a:schemeClr val="accent5">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Data'!$B$18:$M$18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0-E9D5-4E34-AF4A-CFDF9EACA4F5}"/>
                  </c:ext>
                </c:extLst>
              </c15:ser>
            </c15:filteredAreaSeries>
            <c15:filteredAreaSeries>
              <c15:ser>
                <c:idx val="17"/>
                <c:order val="17"/>
                <c:tx>
                  <c:strRef>
                    <c:extLst xmlns:c15="http://schemas.microsoft.com/office/drawing/2012/chart">
                      <c:ext xmlns:c15="http://schemas.microsoft.com/office/drawing/2012/chart" uri="{02D57815-91ED-43cb-92C2-25804820EDAC}">
                        <c15:formulaRef>
                          <c15:sqref>'Graphing Data'!$A$19</c15:sqref>
                        </c15:formulaRef>
                      </c:ext>
                    </c:extLst>
                    <c:strCache>
                      <c:ptCount val="1"/>
                      <c:pt idx="0">
                        <c:v>Water</c:v>
                      </c:pt>
                    </c:strCache>
                  </c:strRef>
                </c:tx>
                <c:spPr>
                  <a:solidFill>
                    <a:schemeClr val="accent6">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Data'!$B$19:$M$19</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1-E9D5-4E34-AF4A-CFDF9EACA4F5}"/>
                  </c:ext>
                </c:extLst>
              </c15:ser>
            </c15:filteredAreaSeries>
            <c15:filteredAreaSeries>
              <c15:ser>
                <c:idx val="18"/>
                <c:order val="18"/>
                <c:tx>
                  <c:strRef>
                    <c:extLst xmlns:c15="http://schemas.microsoft.com/office/drawing/2012/chart">
                      <c:ext xmlns:c15="http://schemas.microsoft.com/office/drawing/2012/chart" uri="{02D57815-91ED-43cb-92C2-25804820EDAC}">
                        <c15:formulaRef>
                          <c15:sqref>'Graphing Data'!$A$20</c15:sqref>
                        </c15:formulaRef>
                      </c:ext>
                    </c:extLst>
                    <c:strCache>
                      <c:ptCount val="1"/>
                      <c:pt idx="0">
                        <c:v>Total</c:v>
                      </c:pt>
                    </c:strCache>
                  </c:strRef>
                </c:tx>
                <c:spPr>
                  <a:solidFill>
                    <a:schemeClr val="accent1">
                      <a:lumMod val="8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Data'!$B$20:$M$20</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2-E9D5-4E34-AF4A-CFDF9EACA4F5}"/>
                  </c:ext>
                </c:extLst>
              </c15:ser>
            </c15:filteredAreaSeries>
          </c:ext>
        </c:extLst>
      </c:areaChart>
      <c:catAx>
        <c:axId val="16371019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105944"/>
        <c:crosses val="autoZero"/>
        <c:auto val="1"/>
        <c:lblAlgn val="ctr"/>
        <c:lblOffset val="100"/>
        <c:noMultiLvlLbl val="0"/>
      </c:catAx>
      <c:valAx>
        <c:axId val="1637105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101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Emissions</a:t>
            </a:r>
            <a:r>
              <a:rPr lang="en-NZ" baseline="0"/>
              <a:t> By Group (Filter Groups)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'Graphing Data'!$A$2</c:f>
              <c:strCache>
                <c:ptCount val="1"/>
                <c:pt idx="0">
                  <c:v>Bridge</c:v>
                </c:pt>
              </c:strCache>
            </c:strRef>
          </c:tx>
          <c:spPr>
            <a:ln w="28575" cap="rnd">
              <a:solidFill>
                <a:schemeClr val="accent1"/>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Data'!$B$2:$M$2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D0F-4402-860A-AA1982EF5074}"/>
            </c:ext>
          </c:extLst>
        </c:ser>
        <c:ser>
          <c:idx val="1"/>
          <c:order val="1"/>
          <c:tx>
            <c:strRef>
              <c:f>'Graphing Data'!$A$3</c:f>
              <c:strCache>
                <c:ptCount val="1"/>
                <c:pt idx="0">
                  <c:v>Drainage</c:v>
                </c:pt>
              </c:strCache>
            </c:strRef>
          </c:tx>
          <c:spPr>
            <a:ln w="28575" cap="rnd">
              <a:solidFill>
                <a:schemeClr val="accent2"/>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Data'!$B$3:$M$3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D0F-4402-860A-AA1982EF5074}"/>
            </c:ext>
          </c:extLst>
        </c:ser>
        <c:ser>
          <c:idx val="7"/>
          <c:order val="7"/>
          <c:tx>
            <c:strRef>
              <c:f>'Graphing Data'!$A$9</c:f>
              <c:strCache>
                <c:ptCount val="1"/>
                <c:pt idx="0">
                  <c:v>Retaining Walls</c:v>
                </c:pt>
              </c:strCache>
            </c:strRef>
          </c:tx>
          <c:spPr>
            <a:ln w="28575" cap="rnd">
              <a:solidFill>
                <a:schemeClr val="accent2">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Data'!$B$9:$M$9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2D0F-4402-860A-AA1982EF5074}"/>
            </c:ext>
          </c:extLst>
        </c:ser>
        <c:ser>
          <c:idx val="8"/>
          <c:order val="8"/>
          <c:tx>
            <c:strRef>
              <c:f>'Graphing Data'!$A$10</c:f>
              <c:strCache>
                <c:ptCount val="1"/>
                <c:pt idx="0">
                  <c:v>Road Marking</c:v>
                </c:pt>
              </c:strCache>
            </c:strRef>
          </c:tx>
          <c:spPr>
            <a:ln w="28575" cap="rnd">
              <a:solidFill>
                <a:schemeClr val="accent3">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Data'!$B$10:$M$10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2D0F-4402-860A-AA1982EF5074}"/>
            </c:ext>
          </c:extLst>
        </c:ser>
        <c:ser>
          <c:idx val="9"/>
          <c:order val="9"/>
          <c:tx>
            <c:strRef>
              <c:f>'Graphing Data'!$A$11</c:f>
              <c:strCache>
                <c:ptCount val="1"/>
                <c:pt idx="0">
                  <c:v>Safety Barriers and Fencing</c:v>
                </c:pt>
              </c:strCache>
            </c:strRef>
          </c:tx>
          <c:spPr>
            <a:ln w="28575" cap="rnd">
              <a:solidFill>
                <a:schemeClr val="accent4">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Data'!$B$11:$M$11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2D0F-4402-860A-AA1982EF5074}"/>
            </c:ext>
          </c:extLst>
        </c:ser>
        <c:ser>
          <c:idx val="10"/>
          <c:order val="10"/>
          <c:tx>
            <c:strRef>
              <c:f>'Graphing Data'!$A$12</c:f>
              <c:strCache>
                <c:ptCount val="1"/>
                <c:pt idx="0">
                  <c:v>Signage</c:v>
                </c:pt>
              </c:strCache>
            </c:strRef>
          </c:tx>
          <c:spPr>
            <a:ln w="28575" cap="rnd">
              <a:solidFill>
                <a:schemeClr val="accent5">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Data'!$B$12:$M$12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2D0F-4402-860A-AA1982EF5074}"/>
            </c:ext>
          </c:extLst>
        </c:ser>
        <c:ser>
          <c:idx val="11"/>
          <c:order val="11"/>
          <c:tx>
            <c:strRef>
              <c:f>'Graphing Data'!$A$13</c:f>
              <c:strCache>
                <c:ptCount val="1"/>
                <c:pt idx="0">
                  <c:v>Street Furniture</c:v>
                </c:pt>
              </c:strCache>
            </c:strRef>
          </c:tx>
          <c:spPr>
            <a:ln w="28575" cap="rnd">
              <a:solidFill>
                <a:schemeClr val="accent6">
                  <a:lumMod val="6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Data'!$B$13:$M$13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2D0F-4402-860A-AA1982EF5074}"/>
            </c:ext>
          </c:extLst>
        </c:ser>
        <c:ser>
          <c:idx val="12"/>
          <c:order val="12"/>
          <c:tx>
            <c:strRef>
              <c:f>'Graphing Data'!$A$14</c:f>
              <c:strCache>
                <c:ptCount val="1"/>
                <c:pt idx="0">
                  <c:v>Street Lighting</c:v>
                </c:pt>
              </c:strCache>
            </c:strRef>
          </c:tx>
          <c:spPr>
            <a:ln w="28575" cap="rnd">
              <a:solidFill>
                <a:schemeClr val="accent1">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Data'!$B$14:$M$14</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2D0F-4402-860A-AA1982EF5074}"/>
            </c:ext>
          </c:extLst>
        </c:ser>
        <c:ser>
          <c:idx val="13"/>
          <c:order val="13"/>
          <c:tx>
            <c:strRef>
              <c:f>'Graphing Data'!$A$15</c:f>
              <c:strCache>
                <c:ptCount val="1"/>
                <c:pt idx="0">
                  <c:v>Traffic Islands and Raised Tables</c:v>
                </c:pt>
              </c:strCache>
            </c:strRef>
          </c:tx>
          <c:spPr>
            <a:ln w="28575" cap="rnd">
              <a:solidFill>
                <a:schemeClr val="accent2">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Data'!$B$15:$M$15</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2D0F-4402-860A-AA1982EF5074}"/>
            </c:ext>
          </c:extLst>
        </c:ser>
        <c:ser>
          <c:idx val="14"/>
          <c:order val="14"/>
          <c:tx>
            <c:strRef>
              <c:f>'Graphing Data'!$A$16</c:f>
              <c:strCache>
                <c:ptCount val="1"/>
                <c:pt idx="0">
                  <c:v>Traffic Signals</c:v>
                </c:pt>
              </c:strCache>
            </c:strRef>
          </c:tx>
          <c:spPr>
            <a:ln w="28575" cap="rnd">
              <a:solidFill>
                <a:schemeClr val="accent3">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Data'!$B$16:$M$16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E-2D0F-4402-860A-AA1982EF5074}"/>
            </c:ext>
          </c:extLst>
        </c:ser>
        <c:ser>
          <c:idx val="15"/>
          <c:order val="15"/>
          <c:tx>
            <c:strRef>
              <c:f>'Graphing Data'!$A$17</c:f>
              <c:strCache>
                <c:ptCount val="1"/>
                <c:pt idx="0">
                  <c:v>Transport (if not included above)</c:v>
                </c:pt>
              </c:strCache>
            </c:strRef>
          </c:tx>
          <c:spPr>
            <a:ln w="28575" cap="rnd">
              <a:solidFill>
                <a:schemeClr val="accent4">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Data'!$B$17:$M$17</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F-2D0F-4402-860A-AA1982EF5074}"/>
            </c:ext>
          </c:extLst>
        </c:ser>
        <c:ser>
          <c:idx val="16"/>
          <c:order val="16"/>
          <c:tx>
            <c:strRef>
              <c:f>'Graphing Data'!$A$18</c:f>
              <c:strCache>
                <c:ptCount val="1"/>
                <c:pt idx="0">
                  <c:v>Waste</c:v>
                </c:pt>
              </c:strCache>
            </c:strRef>
          </c:tx>
          <c:spPr>
            <a:ln w="28575" cap="rnd">
              <a:solidFill>
                <a:schemeClr val="accent5">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Data'!$B$18:$M$18</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0-2D0F-4402-860A-AA1982EF5074}"/>
            </c:ext>
          </c:extLst>
        </c:ser>
        <c:ser>
          <c:idx val="17"/>
          <c:order val="17"/>
          <c:tx>
            <c:strRef>
              <c:f>'Graphing Data'!$A$19</c:f>
              <c:strCache>
                <c:ptCount val="1"/>
                <c:pt idx="0">
                  <c:v>Water</c:v>
                </c:pt>
              </c:strCache>
            </c:strRef>
          </c:tx>
          <c:spPr>
            <a:ln w="28575" cap="rnd">
              <a:solidFill>
                <a:schemeClr val="accent6">
                  <a:lumMod val="80000"/>
                  <a:lumOff val="2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Data'!$B$19:$M$19</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1-2D0F-4402-860A-AA1982EF5074}"/>
            </c:ext>
          </c:extLst>
        </c:ser>
        <c:ser>
          <c:idx val="18"/>
          <c:order val="18"/>
          <c:tx>
            <c:strRef>
              <c:f>'Graphing Data'!$A$20</c:f>
              <c:strCache>
                <c:ptCount val="1"/>
                <c:pt idx="0">
                  <c:v>Total</c:v>
                </c:pt>
              </c:strCache>
            </c:strRef>
          </c:tx>
          <c:spPr>
            <a:ln w="28575" cap="rnd">
              <a:solidFill>
                <a:schemeClr val="accent1">
                  <a:lumMod val="8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Data'!$B$20:$M$20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2-2D0F-4402-860A-AA1982EF5074}"/>
            </c:ext>
          </c:extLst>
        </c:ser>
        <c:dLbls>
          <c:showLegendKey val="0"/>
          <c:showVal val="0"/>
          <c:showCatName val="0"/>
          <c:showSerName val="0"/>
          <c:showPercent val="0"/>
          <c:showBubbleSize val="0"/>
        </c:dLbls>
        <c:smooth val="0"/>
        <c:axId val="1248757040"/>
        <c:axId val="1248755600"/>
        <c:extLst>
          <c:ext xmlns:c15="http://schemas.microsoft.com/office/drawing/2012/chart" uri="{02D57815-91ED-43cb-92C2-25804820EDAC}">
            <c15:filteredLineSeries>
              <c15:ser>
                <c:idx val="2"/>
                <c:order val="2"/>
                <c:tx>
                  <c:strRef>
                    <c:extLst>
                      <c:ext uri="{02D57815-91ED-43cb-92C2-25804820EDAC}">
                        <c15:formulaRef>
                          <c15:sqref>'Graphing Data'!$A$4</c15:sqref>
                        </c15:formulaRef>
                      </c:ext>
                    </c:extLst>
                    <c:strCache>
                      <c:ptCount val="1"/>
                      <c:pt idx="0">
                        <c:v>Energy (Heating/Electricity)</c:v>
                      </c:pt>
                    </c:strCache>
                  </c:strRef>
                </c:tx>
                <c:spPr>
                  <a:ln w="28575" cap="rnd">
                    <a:solidFill>
                      <a:schemeClr val="accent3"/>
                    </a:solidFill>
                    <a:round/>
                  </a:ln>
                  <a:effectLst/>
                </c:spPr>
                <c:marker>
                  <c:symbol val="none"/>
                </c:marker>
                <c:cat>
                  <c:strRef>
                    <c:extLst>
                      <c:ex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c:ext uri="{02D57815-91ED-43cb-92C2-25804820EDAC}">
                        <c15:formulaRef>
                          <c15:sqref>'Graphing Data'!$B$4:$M$4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D0F-4402-860A-AA1982EF507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'Graphing Data'!$A$5</c15:sqref>
                        </c15:formulaRef>
                      </c:ext>
                    </c:extLst>
                    <c:strCache>
                      <c:ptCount val="1"/>
                      <c:pt idx="0">
                        <c:v>Energy (On-Site Plant)</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Data'!$B$5:$M$5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03-2D0F-4402-860A-AA1982EF507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'Graphing Data'!$A$6</c15:sqref>
                        </c15:formulaRef>
                      </c:ext>
                    </c:extLst>
                    <c:strCache>
                      <c:ptCount val="1"/>
                      <c:pt idx="0">
                        <c:v>Ground Improvements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Data'!$B$6:$M$6</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04-2D0F-4402-860A-AA1982EF5074}"/>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'Graphing Data'!$A$7</c15:sqref>
                        </c15:formulaRef>
                      </c:ext>
                    </c:extLst>
                    <c:strCache>
                      <c:ptCount val="1"/>
                      <c:pt idx="0">
                        <c:v>Paths, Cycleways and Crossings</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Data'!$B$7:$M$7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05-2D0F-4402-860A-AA1982EF5074}"/>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'Graphing Data'!$A$8</c15:sqref>
                        </c15:formulaRef>
                      </c:ext>
                    </c:extLst>
                    <c:strCache>
                      <c:ptCount val="1"/>
                      <c:pt idx="0">
                        <c:v>Pavement</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Data'!$B$8:$M$8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5="http://schemas.microsoft.com/office/drawing/2012/chart">
                  <c:ext xmlns:c16="http://schemas.microsoft.com/office/drawing/2014/chart" uri="{C3380CC4-5D6E-409C-BE32-E72D297353CC}">
                    <c16:uniqueId val="{00000006-2D0F-4402-860A-AA1982EF5074}"/>
                  </c:ext>
                </c:extLst>
              </c15:ser>
            </c15:filteredLineSeries>
          </c:ext>
        </c:extLst>
      </c:lineChart>
      <c:catAx>
        <c:axId val="124875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755600"/>
        <c:crosses val="autoZero"/>
        <c:auto val="1"/>
        <c:lblAlgn val="ctr"/>
        <c:lblOffset val="100"/>
        <c:noMultiLvlLbl val="0"/>
      </c:catAx>
      <c:valAx>
        <c:axId val="124875560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75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Proportion</a:t>
            </a:r>
            <a:r>
              <a:rPr lang="en-NZ" baseline="0"/>
              <a:t> Of Emissions By Group (Filter Groups)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'Graphing Data'!$A$2</c:f>
              <c:strCache>
                <c:ptCount val="1"/>
                <c:pt idx="0">
                  <c:v>Bridge</c:v>
                </c:pt>
              </c:strCache>
            </c:strRef>
          </c:tx>
          <c:spPr>
            <a:solidFill>
              <a:schemeClr val="accent1"/>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Data'!$B$2:$M$2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1E6-43C9-B230-5BCF466BCE97}"/>
            </c:ext>
          </c:extLst>
        </c:ser>
        <c:ser>
          <c:idx val="1"/>
          <c:order val="1"/>
          <c:tx>
            <c:strRef>
              <c:f>'Graphing Data'!$A$3</c:f>
              <c:strCache>
                <c:ptCount val="1"/>
                <c:pt idx="0">
                  <c:v>Drainage</c:v>
                </c:pt>
              </c:strCache>
            </c:strRef>
          </c:tx>
          <c:spPr>
            <a:solidFill>
              <a:schemeClr val="accent2"/>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Data'!$B$3:$M$3</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1E6-43C9-B230-5BCF466BCE97}"/>
            </c:ext>
          </c:extLst>
        </c:ser>
        <c:ser>
          <c:idx val="4"/>
          <c:order val="4"/>
          <c:tx>
            <c:strRef>
              <c:f>'Graphing Data'!$A$6</c:f>
              <c:strCache>
                <c:ptCount val="1"/>
                <c:pt idx="0">
                  <c:v>Ground Improvements</c:v>
                </c:pt>
              </c:strCache>
            </c:strRef>
          </c:tx>
          <c:spPr>
            <a:solidFill>
              <a:schemeClr val="accent5"/>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Data'!$B$6:$M$6</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1E6-43C9-B230-5BCF466BCE97}"/>
            </c:ext>
          </c:extLst>
        </c:ser>
        <c:ser>
          <c:idx val="8"/>
          <c:order val="8"/>
          <c:tx>
            <c:strRef>
              <c:f>'Graphing Data'!$A$10</c:f>
              <c:strCache>
                <c:ptCount val="1"/>
                <c:pt idx="0">
                  <c:v>Road Marking</c:v>
                </c:pt>
              </c:strCache>
            </c:strRef>
          </c:tx>
          <c:spPr>
            <a:solidFill>
              <a:schemeClr val="accent3">
                <a:lumMod val="60000"/>
              </a:schemeClr>
            </a:solidFill>
            <a:ln w="25400">
              <a:noFill/>
            </a:ln>
            <a:effectLst/>
          </c:spP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Data'!$B$10:$M$10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1E6-43C9-B230-5BCF466BCE97}"/>
            </c:ext>
          </c:extLst>
        </c:ser>
        <c:dLbls>
          <c:showLegendKey val="0"/>
          <c:showVal val="0"/>
          <c:showCatName val="0"/>
          <c:showSerName val="0"/>
          <c:showPercent val="0"/>
          <c:showBubbleSize val="0"/>
        </c:dLbls>
        <c:axId val="1637101984"/>
        <c:axId val="1637105944"/>
        <c:extLst>
          <c:ext xmlns:c15="http://schemas.microsoft.com/office/drawing/2012/chart" uri="{02D57815-91ED-43cb-92C2-25804820EDAC}">
            <c15:filteredAreaSeries>
              <c15:ser>
                <c:idx val="2"/>
                <c:order val="2"/>
                <c:tx>
                  <c:strRef>
                    <c:extLst>
                      <c:ext uri="{02D57815-91ED-43cb-92C2-25804820EDAC}">
                        <c15:formulaRef>
                          <c15:sqref>'Graphing Data'!$A$4</c15:sqref>
                        </c15:formulaRef>
                      </c:ext>
                    </c:extLst>
                    <c:strCache>
                      <c:ptCount val="1"/>
                      <c:pt idx="0">
                        <c:v>Energy (Heating/Electricity)</c:v>
                      </c:pt>
                    </c:strCache>
                  </c:strRef>
                </c:tx>
                <c:spPr>
                  <a:solidFill>
                    <a:schemeClr val="accent3"/>
                  </a:solidFill>
                  <a:ln w="25400">
                    <a:noFill/>
                  </a:ln>
                  <a:effectLst/>
                </c:spPr>
                <c:cat>
                  <c:strRef>
                    <c:extLst>
                      <c:ex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c:ext uri="{02D57815-91ED-43cb-92C2-25804820EDAC}">
                        <c15:formulaRef>
                          <c15:sqref>'Graphing Data'!$B$4:$M$4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1E6-43C9-B230-5BCF466BCE97}"/>
                  </c:ext>
                </c:extLst>
              </c15:ser>
            </c15:filteredAreaSeries>
            <c15:filteredAreaSeries>
              <c15:ser>
                <c:idx val="3"/>
                <c:order val="3"/>
                <c:tx>
                  <c:strRef>
                    <c:extLst xmlns:c15="http://schemas.microsoft.com/office/drawing/2012/chart">
                      <c:ext xmlns:c15="http://schemas.microsoft.com/office/drawing/2012/chart" uri="{02D57815-91ED-43cb-92C2-25804820EDAC}">
                        <c15:formulaRef>
                          <c15:sqref>'Graphing Data'!$A$5</c15:sqref>
                        </c15:formulaRef>
                      </c:ext>
                    </c:extLst>
                    <c:strCache>
                      <c:ptCount val="1"/>
                      <c:pt idx="0">
                        <c:v>Energy (On-Site Plant)</c:v>
                      </c:pt>
                    </c:strCache>
                  </c:strRef>
                </c:tx>
                <c:spPr>
                  <a:solidFill>
                    <a:schemeClr val="accent4"/>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Data'!$B$5:$M$5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31E6-43C9-B230-5BCF466BCE97}"/>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'Graphing Data'!$A$7</c15:sqref>
                        </c15:formulaRef>
                      </c:ext>
                    </c:extLst>
                    <c:strCache>
                      <c:ptCount val="1"/>
                      <c:pt idx="0">
                        <c:v>Paths, Cycleways and Crossings</c:v>
                      </c:pt>
                    </c:strCache>
                  </c:strRef>
                </c:tx>
                <c:spPr>
                  <a:solidFill>
                    <a:schemeClr val="accent6"/>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Data'!$B$7:$M$7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5-31E6-43C9-B230-5BCF466BCE97}"/>
                  </c:ext>
                </c:extLst>
              </c15:ser>
            </c15:filteredAreaSeries>
            <c15:filteredAreaSeries>
              <c15:ser>
                <c:idx val="6"/>
                <c:order val="6"/>
                <c:tx>
                  <c:strRef>
                    <c:extLst xmlns:c15="http://schemas.microsoft.com/office/drawing/2012/chart">
                      <c:ext xmlns:c15="http://schemas.microsoft.com/office/drawing/2012/chart" uri="{02D57815-91ED-43cb-92C2-25804820EDAC}">
                        <c15:formulaRef>
                          <c15:sqref>'Graphing Data'!$A$8</c15:sqref>
                        </c15:formulaRef>
                      </c:ext>
                    </c:extLst>
                    <c:strCache>
                      <c:ptCount val="1"/>
                      <c:pt idx="0">
                        <c:v>Pavement</c:v>
                      </c:pt>
                    </c:strCache>
                  </c:strRef>
                </c:tx>
                <c:spPr>
                  <a:solidFill>
                    <a:schemeClr val="accent1">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Data'!$B$8:$M$8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31E6-43C9-B230-5BCF466BCE97}"/>
                  </c:ext>
                </c:extLst>
              </c15:ser>
            </c15:filteredAreaSeries>
            <c15:filteredAreaSeries>
              <c15:ser>
                <c:idx val="7"/>
                <c:order val="7"/>
                <c:tx>
                  <c:strRef>
                    <c:extLst xmlns:c15="http://schemas.microsoft.com/office/drawing/2012/chart">
                      <c:ext xmlns:c15="http://schemas.microsoft.com/office/drawing/2012/chart" uri="{02D57815-91ED-43cb-92C2-25804820EDAC}">
                        <c15:formulaRef>
                          <c15:sqref>'Graphing Data'!$A$9</c15:sqref>
                        </c15:formulaRef>
                      </c:ext>
                    </c:extLst>
                    <c:strCache>
                      <c:ptCount val="1"/>
                      <c:pt idx="0">
                        <c:v>Retaining Walls</c:v>
                      </c:pt>
                    </c:strCache>
                  </c:strRef>
                </c:tx>
                <c:spPr>
                  <a:solidFill>
                    <a:schemeClr val="accent2">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Data'!$B$9:$M$9</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31E6-43C9-B230-5BCF466BCE97}"/>
                  </c:ext>
                </c:extLst>
              </c15:ser>
            </c15:filteredAreaSeries>
            <c15:filteredAreaSeries>
              <c15:ser>
                <c:idx val="9"/>
                <c:order val="9"/>
                <c:tx>
                  <c:strRef>
                    <c:extLst xmlns:c15="http://schemas.microsoft.com/office/drawing/2012/chart">
                      <c:ext xmlns:c15="http://schemas.microsoft.com/office/drawing/2012/chart" uri="{02D57815-91ED-43cb-92C2-25804820EDAC}">
                        <c15:formulaRef>
                          <c15:sqref>'Graphing Data'!$A$11</c15:sqref>
                        </c15:formulaRef>
                      </c:ext>
                    </c:extLst>
                    <c:strCache>
                      <c:ptCount val="1"/>
                      <c:pt idx="0">
                        <c:v>Safety Barriers and Fencing</c:v>
                      </c:pt>
                    </c:strCache>
                  </c:strRef>
                </c:tx>
                <c:spPr>
                  <a:solidFill>
                    <a:schemeClr val="accent4">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Data'!$B$11:$M$11</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31E6-43C9-B230-5BCF466BCE97}"/>
                  </c:ext>
                </c:extLst>
              </c15:ser>
            </c15:filteredAreaSeries>
            <c15:filteredAreaSeries>
              <c15:ser>
                <c:idx val="10"/>
                <c:order val="10"/>
                <c:tx>
                  <c:strRef>
                    <c:extLst xmlns:c15="http://schemas.microsoft.com/office/drawing/2012/chart">
                      <c:ext xmlns:c15="http://schemas.microsoft.com/office/drawing/2012/chart" uri="{02D57815-91ED-43cb-92C2-25804820EDAC}">
                        <c15:formulaRef>
                          <c15:sqref>'Graphing Data'!$A$12</c15:sqref>
                        </c15:formulaRef>
                      </c:ext>
                    </c:extLst>
                    <c:strCache>
                      <c:ptCount val="1"/>
                      <c:pt idx="0">
                        <c:v>Signage</c:v>
                      </c:pt>
                    </c:strCache>
                  </c:strRef>
                </c:tx>
                <c:spPr>
                  <a:solidFill>
                    <a:schemeClr val="accent5">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Data'!$B$12:$M$12</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31E6-43C9-B230-5BCF466BCE97}"/>
                  </c:ext>
                </c:extLst>
              </c15:ser>
            </c15:filteredAreaSeries>
            <c15:filteredAreaSeries>
              <c15:ser>
                <c:idx val="11"/>
                <c:order val="11"/>
                <c:tx>
                  <c:strRef>
                    <c:extLst xmlns:c15="http://schemas.microsoft.com/office/drawing/2012/chart">
                      <c:ext xmlns:c15="http://schemas.microsoft.com/office/drawing/2012/chart" uri="{02D57815-91ED-43cb-92C2-25804820EDAC}">
                        <c15:formulaRef>
                          <c15:sqref>'Graphing Data'!$A$13</c15:sqref>
                        </c15:formulaRef>
                      </c:ext>
                    </c:extLst>
                    <c:strCache>
                      <c:ptCount val="1"/>
                      <c:pt idx="0">
                        <c:v>Street Furniture</c:v>
                      </c:pt>
                    </c:strCache>
                  </c:strRef>
                </c:tx>
                <c:spPr>
                  <a:solidFill>
                    <a:schemeClr val="accent6">
                      <a:lumMod val="6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Data'!$B$13:$M$13</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31E6-43C9-B230-5BCF466BCE97}"/>
                  </c:ext>
                </c:extLst>
              </c15:ser>
            </c15:filteredAreaSeries>
            <c15:filteredAreaSeries>
              <c15:ser>
                <c:idx val="12"/>
                <c:order val="12"/>
                <c:tx>
                  <c:strRef>
                    <c:extLst xmlns:c15="http://schemas.microsoft.com/office/drawing/2012/chart">
                      <c:ext xmlns:c15="http://schemas.microsoft.com/office/drawing/2012/chart" uri="{02D57815-91ED-43cb-92C2-25804820EDAC}">
                        <c15:formulaRef>
                          <c15:sqref>'Graphing Data'!$A$14</c15:sqref>
                        </c15:formulaRef>
                      </c:ext>
                    </c:extLst>
                    <c:strCache>
                      <c:ptCount val="1"/>
                      <c:pt idx="0">
                        <c:v>Street Lighting</c:v>
                      </c:pt>
                    </c:strCache>
                  </c:strRef>
                </c:tx>
                <c:spPr>
                  <a:solidFill>
                    <a:schemeClr val="accent1">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Data'!$B$14:$M$14</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31E6-43C9-B230-5BCF466BCE97}"/>
                  </c:ext>
                </c:extLst>
              </c15:ser>
            </c15:filteredAreaSeries>
            <c15:filteredAreaSeries>
              <c15:ser>
                <c:idx val="13"/>
                <c:order val="13"/>
                <c:tx>
                  <c:strRef>
                    <c:extLst xmlns:c15="http://schemas.microsoft.com/office/drawing/2012/chart">
                      <c:ext xmlns:c15="http://schemas.microsoft.com/office/drawing/2012/chart" uri="{02D57815-91ED-43cb-92C2-25804820EDAC}">
                        <c15:formulaRef>
                          <c15:sqref>'Graphing Data'!$A$15</c15:sqref>
                        </c15:formulaRef>
                      </c:ext>
                    </c:extLst>
                    <c:strCache>
                      <c:ptCount val="1"/>
                      <c:pt idx="0">
                        <c:v>Traffic Islands and Raised Tables</c:v>
                      </c:pt>
                    </c:strCache>
                  </c:strRef>
                </c:tx>
                <c:spPr>
                  <a:solidFill>
                    <a:schemeClr val="accent2">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Data'!$B$15:$M$15</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31E6-43C9-B230-5BCF466BCE97}"/>
                  </c:ext>
                </c:extLst>
              </c15:ser>
            </c15:filteredAreaSeries>
            <c15:filteredAreaSeries>
              <c15:ser>
                <c:idx val="14"/>
                <c:order val="14"/>
                <c:tx>
                  <c:strRef>
                    <c:extLst xmlns:c15="http://schemas.microsoft.com/office/drawing/2012/chart">
                      <c:ext xmlns:c15="http://schemas.microsoft.com/office/drawing/2012/chart" uri="{02D57815-91ED-43cb-92C2-25804820EDAC}">
                        <c15:formulaRef>
                          <c15:sqref>'Graphing Data'!$A$16</c15:sqref>
                        </c15:formulaRef>
                      </c:ext>
                    </c:extLst>
                    <c:strCache>
                      <c:ptCount val="1"/>
                      <c:pt idx="0">
                        <c:v>Traffic Signals</c:v>
                      </c:pt>
                    </c:strCache>
                  </c:strRef>
                </c:tx>
                <c:spPr>
                  <a:solidFill>
                    <a:schemeClr val="accent3">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Data'!$B$16:$M$16</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E-31E6-43C9-B230-5BCF466BCE97}"/>
                  </c:ext>
                </c:extLst>
              </c15:ser>
            </c15:filteredAreaSeries>
            <c15:filteredAreaSeries>
              <c15:ser>
                <c:idx val="15"/>
                <c:order val="15"/>
                <c:tx>
                  <c:strRef>
                    <c:extLst xmlns:c15="http://schemas.microsoft.com/office/drawing/2012/chart">
                      <c:ext xmlns:c15="http://schemas.microsoft.com/office/drawing/2012/chart" uri="{02D57815-91ED-43cb-92C2-25804820EDAC}">
                        <c15:formulaRef>
                          <c15:sqref>'Graphing Data'!$A$17</c15:sqref>
                        </c15:formulaRef>
                      </c:ext>
                    </c:extLst>
                    <c:strCache>
                      <c:ptCount val="1"/>
                      <c:pt idx="0">
                        <c:v>Transport (if not included above)</c:v>
                      </c:pt>
                    </c:strCache>
                  </c:strRef>
                </c:tx>
                <c:spPr>
                  <a:solidFill>
                    <a:schemeClr val="accent4">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Data'!$B$17:$M$17</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F-31E6-43C9-B230-5BCF466BCE97}"/>
                  </c:ext>
                </c:extLst>
              </c15:ser>
            </c15:filteredAreaSeries>
            <c15:filteredAreaSeries>
              <c15:ser>
                <c:idx val="16"/>
                <c:order val="16"/>
                <c:tx>
                  <c:strRef>
                    <c:extLst xmlns:c15="http://schemas.microsoft.com/office/drawing/2012/chart">
                      <c:ext xmlns:c15="http://schemas.microsoft.com/office/drawing/2012/chart" uri="{02D57815-91ED-43cb-92C2-25804820EDAC}">
                        <c15:formulaRef>
                          <c15:sqref>'Graphing Data'!$A$18</c15:sqref>
                        </c15:formulaRef>
                      </c:ext>
                    </c:extLst>
                    <c:strCache>
                      <c:ptCount val="1"/>
                      <c:pt idx="0">
                        <c:v>Waste</c:v>
                      </c:pt>
                    </c:strCache>
                  </c:strRef>
                </c:tx>
                <c:spPr>
                  <a:solidFill>
                    <a:schemeClr val="accent5">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Data'!$B$18:$M$18</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0-31E6-43C9-B230-5BCF466BCE97}"/>
                  </c:ext>
                </c:extLst>
              </c15:ser>
            </c15:filteredAreaSeries>
            <c15:filteredAreaSeries>
              <c15:ser>
                <c:idx val="17"/>
                <c:order val="17"/>
                <c:tx>
                  <c:strRef>
                    <c:extLst xmlns:c15="http://schemas.microsoft.com/office/drawing/2012/chart">
                      <c:ext xmlns:c15="http://schemas.microsoft.com/office/drawing/2012/chart" uri="{02D57815-91ED-43cb-92C2-25804820EDAC}">
                        <c15:formulaRef>
                          <c15:sqref>'Graphing Data'!$A$19</c15:sqref>
                        </c15:formulaRef>
                      </c:ext>
                    </c:extLst>
                    <c:strCache>
                      <c:ptCount val="1"/>
                      <c:pt idx="0">
                        <c:v>Water</c:v>
                      </c:pt>
                    </c:strCache>
                  </c:strRef>
                </c:tx>
                <c:spPr>
                  <a:solidFill>
                    <a:schemeClr val="accent6">
                      <a:lumMod val="80000"/>
                      <a:lumOff val="2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Data'!$B$19:$M$19</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1-31E6-43C9-B230-5BCF466BCE97}"/>
                  </c:ext>
                </c:extLst>
              </c15:ser>
            </c15:filteredAreaSeries>
            <c15:filteredAreaSeries>
              <c15:ser>
                <c:idx val="18"/>
                <c:order val="18"/>
                <c:tx>
                  <c:strRef>
                    <c:extLst xmlns:c15="http://schemas.microsoft.com/office/drawing/2012/chart">
                      <c:ext xmlns:c15="http://schemas.microsoft.com/office/drawing/2012/chart" uri="{02D57815-91ED-43cb-92C2-25804820EDAC}">
                        <c15:formulaRef>
                          <c15:sqref>'Graphing Data'!$A$20</c15:sqref>
                        </c15:formulaRef>
                      </c:ext>
                    </c:extLst>
                    <c:strCache>
                      <c:ptCount val="1"/>
                      <c:pt idx="0">
                        <c:v>Total</c:v>
                      </c:pt>
                    </c:strCache>
                  </c:strRef>
                </c:tx>
                <c:spPr>
                  <a:solidFill>
                    <a:schemeClr val="accent1">
                      <a:lumMod val="80000"/>
                    </a:schemeClr>
                  </a:solidFill>
                  <a:ln w="25400">
                    <a:noFill/>
                  </a:ln>
                  <a:effectLst/>
                </c:spPr>
                <c:cat>
                  <c:strRef>
                    <c:extLst xmlns:c15="http://schemas.microsoft.com/office/drawing/2012/chart">
                      <c:ext xmlns:c15="http://schemas.microsoft.com/office/drawing/2012/chart" uri="{02D57815-91ED-43cb-92C2-25804820EDAC}">
                        <c15:formulaRef>
                          <c15:sqref>'Graphing Data'!$B$1:$M$1</c15:sqref>
                        </c15:formulaRef>
                      </c:ext>
                    </c:extLst>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extLst xmlns:c15="http://schemas.microsoft.com/office/drawing/2012/chart">
                      <c:ext xmlns:c15="http://schemas.microsoft.com/office/drawing/2012/chart" uri="{02D57815-91ED-43cb-92C2-25804820EDAC}">
                        <c15:formulaRef>
                          <c15:sqref>'Graphing Data'!$B$20:$M$20</c15:sqref>
                        </c15:formulaRef>
                      </c:ext>
                    </c:extLst>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2-31E6-43C9-B230-5BCF466BCE97}"/>
                  </c:ext>
                </c:extLst>
              </c15:ser>
            </c15:filteredAreaSeries>
          </c:ext>
        </c:extLst>
      </c:areaChart>
      <c:catAx>
        <c:axId val="16371019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105944"/>
        <c:crosses val="autoZero"/>
        <c:auto val="1"/>
        <c:lblAlgn val="ctr"/>
        <c:lblOffset val="100"/>
        <c:noMultiLvlLbl val="0"/>
      </c:catAx>
      <c:valAx>
        <c:axId val="1637105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71019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Emissions</a:t>
            </a:r>
            <a:r>
              <a:rPr lang="en-US" baseline="0"/>
              <a:t>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9"/>
          <c:order val="0"/>
          <c:tx>
            <c:strRef>
              <c:f>'Graphing Data'!$A$21</c:f>
              <c:strCache>
                <c:ptCount val="1"/>
              </c:strCache>
            </c:strRef>
          </c:tx>
          <c:spPr>
            <a:ln w="28575" cap="rnd">
              <a:solidFill>
                <a:schemeClr val="accent2">
                  <a:lumMod val="80000"/>
                </a:schemeClr>
              </a:solidFill>
              <a:round/>
            </a:ln>
            <a:effectLst/>
          </c:spPr>
          <c:marker>
            <c:symbol val="none"/>
          </c:marker>
          <c:cat>
            <c:strRef>
              <c:f>'Graphing Data'!$B$1:$M$1</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'Graphing Data'!$B$20:$M$20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3-B799-4195-93E2-F2CA6A087935}"/>
            </c:ext>
          </c:extLst>
        </c:ser>
        <c:dLbls>
          <c:showLegendKey val="0"/>
          <c:showVal val="0"/>
          <c:showCatName val="0"/>
          <c:showSerName val="0"/>
          <c:showPercent val="0"/>
          <c:showBubbleSize val="0"/>
        </c:dLbls>
        <c:smooth val="0"/>
        <c:axId val="1050460856"/>
        <c:axId val="573271848"/>
      </c:lineChart>
      <c:catAx>
        <c:axId val="105046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271848"/>
        <c:crosses val="autoZero"/>
        <c:auto val="1"/>
        <c:lblAlgn val="ctr"/>
        <c:lblOffset val="100"/>
        <c:noMultiLvlLbl val="0"/>
      </c:catAx>
      <c:valAx>
        <c:axId val="57327184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0460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123825</xdr:rowOff>
    </xdr:from>
    <xdr:to>
      <xdr:col>13</xdr:col>
      <xdr:colOff>247649</xdr:colOff>
      <xdr:row>17</xdr:row>
      <xdr:rowOff>26276</xdr:rowOff>
    </xdr:to>
    <xdr:sp macro="" textlink="">
      <xdr:nvSpPr>
        <xdr:cNvPr id="2" name="TextBox 1">
          <a:extLst>
            <a:ext uri="{FF2B5EF4-FFF2-40B4-BE49-F238E27FC236}">
              <a16:creationId xmlns:a16="http://schemas.microsoft.com/office/drawing/2014/main" id="{0C4F1C7E-481E-4BA5-B31A-8D33DAD8968C}"/>
            </a:ext>
          </a:extLst>
        </xdr:cNvPr>
        <xdr:cNvSpPr txBox="1"/>
      </xdr:nvSpPr>
      <xdr:spPr>
        <a:xfrm>
          <a:off x="610914" y="1523015"/>
          <a:ext cx="7578614" cy="2378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u="sng">
              <a:solidFill>
                <a:srgbClr val="00456A"/>
              </a:solidFill>
              <a:effectLst/>
              <a:latin typeface="Source Sans Pro" panose="020B0503030403020204" pitchFamily="34" charset="0"/>
              <a:ea typeface="Source Sans Pro" panose="020B0503030403020204" pitchFamily="34" charset="0"/>
              <a:cs typeface="+mn-cs"/>
            </a:rPr>
            <a:t>Section 1: Introduction</a:t>
          </a:r>
        </a:p>
        <a:p>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Source Sans Pro" panose="020B0503030403020204" pitchFamily="34" charset="0"/>
              <a:cs typeface="+mn-cs"/>
            </a:rPr>
            <a:t>This data collection spreadsheet was developed as part of the Resource Efficiency &amp; Waste Minimisation (REWM) Key Performance Indicator measure, under the July 2022 NZTA KRA Performance Framework Guidelines.</a:t>
          </a: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Source Sans Pro" panose="020B0503030403020204" pitchFamily="34" charset="0"/>
              <a:cs typeface="+mn-cs"/>
            </a:rPr>
            <a:t>The spreadsheet is intended to be used by capital</a:t>
          </a:r>
          <a:r>
            <a:rPr lang="en-NZ" sz="1100" baseline="0">
              <a:solidFill>
                <a:schemeClr val="dk1"/>
              </a:solidFill>
              <a:effectLst/>
              <a:latin typeface="Source Sans Pro" panose="020B0503030403020204" pitchFamily="34" charset="0"/>
              <a:ea typeface="Source Sans Pro" panose="020B0503030403020204" pitchFamily="34" charset="0"/>
              <a:cs typeface="+mn-cs"/>
            </a:rPr>
            <a:t> and</a:t>
          </a:r>
          <a:r>
            <a:rPr lang="en-NZ" sz="1100">
              <a:solidFill>
                <a:schemeClr val="dk1"/>
              </a:solidFill>
              <a:effectLst/>
              <a:latin typeface="Source Sans Pro" panose="020B0503030403020204" pitchFamily="34" charset="0"/>
              <a:ea typeface="Source Sans Pro" panose="020B0503030403020204" pitchFamily="34" charset="0"/>
              <a:cs typeface="+mn-cs"/>
            </a:rPr>
            <a:t> maintenance works suppliers on a monthly basis to report on the usage of various carbon emission categories within their operating networks. The data will be used by NZTA to estimate Green House Gas (GHG) Emissions from network activities and will be reported through the Tiakina te Taiao Sustainability Monitoring Report.</a:t>
          </a: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Source Sans Pro" panose="020B0503030403020204" pitchFamily="34" charset="0"/>
              <a:cs typeface="+mn-cs"/>
            </a:rPr>
            <a:t>The current version of this spreadsheet is</a:t>
          </a:r>
          <a:r>
            <a:rPr lang="en-NZ" sz="1100" baseline="0">
              <a:solidFill>
                <a:schemeClr val="dk1"/>
              </a:solidFill>
              <a:effectLst/>
              <a:latin typeface="Source Sans Pro" panose="020B0503030403020204" pitchFamily="34" charset="0"/>
              <a:ea typeface="Source Sans Pro" panose="020B0503030403020204" pitchFamily="34" charset="0"/>
              <a:cs typeface="+mn-cs"/>
            </a:rPr>
            <a:t> </a:t>
          </a:r>
          <a:r>
            <a:rPr lang="en-NZ" sz="1100">
              <a:solidFill>
                <a:schemeClr val="dk1"/>
              </a:solidFill>
              <a:effectLst/>
              <a:latin typeface="Source Sans Pro" panose="020B0503030403020204" pitchFamily="34" charset="0"/>
              <a:ea typeface="Source Sans Pro" panose="020B0503030403020204" pitchFamily="34" charset="0"/>
              <a:cs typeface="+mn-cs"/>
            </a:rPr>
            <a:t>Version 4.</a:t>
          </a: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latin typeface="Source Sans Pro" panose="020B0503030403020204" pitchFamily="34" charset="0"/>
            <a:ea typeface="Source Sans Pro" panose="020B0503030403020204" pitchFamily="34" charset="0"/>
          </a:endParaRPr>
        </a:p>
      </xdr:txBody>
    </xdr:sp>
    <xdr:clientData/>
  </xdr:twoCellAnchor>
  <xdr:twoCellAnchor>
    <xdr:from>
      <xdr:col>0</xdr:col>
      <xdr:colOff>586938</xdr:colOff>
      <xdr:row>36</xdr:row>
      <xdr:rowOff>58855</xdr:rowOff>
    </xdr:from>
    <xdr:to>
      <xdr:col>13</xdr:col>
      <xdr:colOff>224987</xdr:colOff>
      <xdr:row>151</xdr:row>
      <xdr:rowOff>22071</xdr:rowOff>
    </xdr:to>
    <xdr:sp macro="" textlink="">
      <xdr:nvSpPr>
        <xdr:cNvPr id="3" name="TextBox 2">
          <a:extLst>
            <a:ext uri="{FF2B5EF4-FFF2-40B4-BE49-F238E27FC236}">
              <a16:creationId xmlns:a16="http://schemas.microsoft.com/office/drawing/2014/main" id="{EB42626E-DF11-48CB-9BA8-93B32D0FAAC5}"/>
            </a:ext>
          </a:extLst>
        </xdr:cNvPr>
        <xdr:cNvSpPr txBox="1"/>
      </xdr:nvSpPr>
      <xdr:spPr>
        <a:xfrm>
          <a:off x="586938" y="7290235"/>
          <a:ext cx="7562849" cy="2099441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u="sng">
              <a:solidFill>
                <a:srgbClr val="00456A"/>
              </a:solidFill>
              <a:effectLst/>
              <a:latin typeface="Source Sans Pro" panose="020B0503030403020204" pitchFamily="34" charset="0"/>
              <a:ea typeface="Source Sans Pro" panose="020B0503030403020204" pitchFamily="34" charset="0"/>
              <a:cs typeface="+mn-cs"/>
            </a:rPr>
            <a:t>Section 3 Input Fields:</a:t>
          </a:r>
        </a:p>
        <a:p>
          <a:r>
            <a:rPr lang="en-NZ" sz="1100">
              <a:solidFill>
                <a:schemeClr val="dk1"/>
              </a:solidFill>
              <a:effectLst/>
              <a:latin typeface="Source Sans Pro" panose="020B0503030403020204" pitchFamily="34" charset="0"/>
              <a:ea typeface="Source Sans Pro" panose="020B0503030403020204" pitchFamily="34" charset="0"/>
              <a:cs typeface="+mn-cs"/>
            </a:rPr>
            <a:t>Data entry for this form is completed in the Input tab. </a:t>
          </a: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Source Sans Pro" panose="020B0503030403020204" pitchFamily="34" charset="0"/>
              <a:cs typeface="+mn-cs"/>
            </a:rPr>
            <a:t>The data entry form is considered complete when all the 4-input fields (highlighted green) have been appropriately reviewed and populated if required.  It is also necessary for suppliers to complete the project details tab stating the organisation, contract and period that is being reported.</a:t>
          </a: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Source Sans Pro" panose="020B0503030403020204" pitchFamily="34" charset="0"/>
              <a:cs typeface="+mn-cs"/>
            </a:rPr>
            <a:t>The input fields are: </a:t>
          </a: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NZ" sz="1100" b="1" i="0" u="none" strike="noStrike" kern="0" cap="none" spc="0" normalizeH="0" baseline="0" noProof="0">
              <a:ln>
                <a:noFill/>
              </a:ln>
              <a:solidFill>
                <a:srgbClr val="00456A"/>
              </a:solidFill>
              <a:effectLst/>
              <a:uLnTx/>
              <a:uFillTx/>
              <a:latin typeface="Source Sans Pro" panose="020B0503030403020204" pitchFamily="34" charset="0"/>
              <a:ea typeface="Source Sans Pro" panose="020B0503030403020204" pitchFamily="34" charset="0"/>
              <a:cs typeface="+mn-cs"/>
            </a:rPr>
            <a:t>Amount</a:t>
          </a:r>
        </a:p>
        <a:p>
          <a:r>
            <a:rPr lang="en-NZ" sz="1100">
              <a:solidFill>
                <a:schemeClr val="dk1"/>
              </a:solidFill>
              <a:effectLst/>
              <a:latin typeface="Source Sans Pro" panose="020B0503030403020204" pitchFamily="34" charset="0"/>
              <a:ea typeface="Source Sans Pro" panose="020B0503030403020204" pitchFamily="34" charset="0"/>
              <a:cs typeface="+mn-cs"/>
            </a:rPr>
            <a:t>Quantity of each emission source used within each month of the year.</a:t>
          </a:r>
          <a:r>
            <a:rPr lang="en-NZ" sz="1100" baseline="0">
              <a:solidFill>
                <a:schemeClr val="dk1"/>
              </a:solidFill>
              <a:effectLst/>
              <a:latin typeface="Source Sans Pro" panose="020B0503030403020204" pitchFamily="34" charset="0"/>
              <a:ea typeface="Source Sans Pro" panose="020B0503030403020204" pitchFamily="34" charset="0"/>
              <a:cs typeface="+mn-cs"/>
            </a:rPr>
            <a:t> </a:t>
          </a:r>
          <a:r>
            <a:rPr lang="en-NZ" sz="1100">
              <a:solidFill>
                <a:schemeClr val="dk1"/>
              </a:solidFill>
              <a:effectLst/>
              <a:latin typeface="Source Sans Pro" panose="020B0503030403020204" pitchFamily="34" charset="0"/>
              <a:ea typeface="+mn-ea"/>
              <a:cs typeface="+mn-cs"/>
            </a:rPr>
            <a:t>The precision/significant figures required varies on each row depending on the units chosen, accuracy of the available data and quantity of item used. The following rules apply:</a:t>
          </a:r>
        </a:p>
        <a:p>
          <a:endParaRPr lang="en-NZ"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An</a:t>
          </a:r>
          <a:r>
            <a:rPr lang="en-NZ" sz="1100" i="1">
              <a:solidFill>
                <a:schemeClr val="dk1"/>
              </a:solidFill>
              <a:effectLst/>
              <a:latin typeface="Source Sans Pro" panose="020B0503030403020204" pitchFamily="34" charset="0"/>
              <a:ea typeface="+mn-ea"/>
              <a:cs typeface="+mn-cs"/>
            </a:rPr>
            <a:t> Amount</a:t>
          </a:r>
          <a:r>
            <a:rPr lang="en-NZ" sz="1100">
              <a:solidFill>
                <a:schemeClr val="dk1"/>
              </a:solidFill>
              <a:effectLst/>
              <a:latin typeface="Source Sans Pro" panose="020B0503030403020204" pitchFamily="34" charset="0"/>
              <a:ea typeface="+mn-ea"/>
              <a:cs typeface="+mn-cs"/>
            </a:rPr>
            <a:t> value of 0 signifies that this </a:t>
          </a:r>
          <a:r>
            <a:rPr lang="en-NZ" sz="1100" i="1">
              <a:solidFill>
                <a:schemeClr val="dk1"/>
              </a:solidFill>
              <a:effectLst/>
              <a:latin typeface="Source Sans Pro" panose="020B0503030403020204" pitchFamily="34" charset="0"/>
              <a:ea typeface="+mn-ea"/>
              <a:cs typeface="+mn-cs"/>
            </a:rPr>
            <a:t>Emission Source </a:t>
          </a:r>
          <a:r>
            <a:rPr lang="en-NZ" sz="1100">
              <a:solidFill>
                <a:schemeClr val="dk1"/>
              </a:solidFill>
              <a:effectLst/>
              <a:latin typeface="Source Sans Pro" panose="020B0503030403020204" pitchFamily="34" charset="0"/>
              <a:ea typeface="+mn-ea"/>
              <a:cs typeface="+mn-cs"/>
            </a:rPr>
            <a:t>was not used within the reporting month</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A blank  </a:t>
          </a:r>
          <a:r>
            <a:rPr lang="en-NZ" sz="1100" i="1">
              <a:solidFill>
                <a:schemeClr val="dk1"/>
              </a:solidFill>
              <a:effectLst/>
              <a:latin typeface="Source Sans Pro" panose="020B0503030403020204" pitchFamily="34" charset="0"/>
              <a:ea typeface="+mn-ea"/>
              <a:cs typeface="+mn-cs"/>
            </a:rPr>
            <a:t>Amount </a:t>
          </a:r>
          <a:r>
            <a:rPr lang="en-NZ" sz="1100">
              <a:solidFill>
                <a:schemeClr val="dk1"/>
              </a:solidFill>
              <a:effectLst/>
              <a:latin typeface="Source Sans Pro" panose="020B0503030403020204" pitchFamily="34" charset="0"/>
              <a:ea typeface="+mn-ea"/>
              <a:cs typeface="+mn-cs"/>
            </a:rPr>
            <a:t>value signifies either:</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-The </a:t>
          </a:r>
          <a:r>
            <a:rPr lang="en-NZ" sz="1100" i="1">
              <a:solidFill>
                <a:schemeClr val="dk1"/>
              </a:solidFill>
              <a:effectLst/>
              <a:latin typeface="Source Sans Pro" panose="020B0503030403020204" pitchFamily="34" charset="0"/>
              <a:ea typeface="Source Sans Pro" panose="020B0503030403020204" pitchFamily="34" charset="0"/>
              <a:cs typeface="+mn-cs"/>
            </a:rPr>
            <a:t>Emission Source </a:t>
          </a:r>
          <a:r>
            <a:rPr lang="en-NZ" sz="1100">
              <a:solidFill>
                <a:schemeClr val="dk1"/>
              </a:solidFill>
              <a:effectLst/>
              <a:latin typeface="Source Sans Pro" panose="020B0503030403020204" pitchFamily="34" charset="0"/>
              <a:ea typeface="Source Sans Pro" panose="020B0503030403020204" pitchFamily="34" charset="0"/>
              <a:cs typeface="+mn-cs"/>
            </a:rPr>
            <a:t>is already accounted for by another </a:t>
          </a:r>
          <a:r>
            <a:rPr lang="en-NZ" sz="1100" i="1">
              <a:solidFill>
                <a:schemeClr val="dk1"/>
              </a:solidFill>
              <a:effectLst/>
              <a:latin typeface="Source Sans Pro" panose="020B0503030403020204" pitchFamily="34" charset="0"/>
              <a:ea typeface="Source Sans Pro" panose="020B0503030403020204" pitchFamily="34" charset="0"/>
              <a:cs typeface="+mn-cs"/>
            </a:rPr>
            <a:t>Emission Source</a:t>
          </a:r>
          <a:r>
            <a:rPr lang="en-NZ" sz="1100">
              <a:solidFill>
                <a:schemeClr val="dk1"/>
              </a:solidFill>
              <a:effectLst/>
              <a:latin typeface="Source Sans Pro" panose="020B0503030403020204" pitchFamily="34" charset="0"/>
              <a:ea typeface="Source Sans Pro" panose="020B0503030403020204" pitchFamily="34" charset="0"/>
              <a:cs typeface="+mn-cs"/>
            </a:rPr>
            <a:t>. </a:t>
          </a:r>
          <a:r>
            <a:rPr lang="en-NZ" sz="1100" i="1">
              <a:solidFill>
                <a:schemeClr val="dk1"/>
              </a:solidFill>
              <a:effectLst/>
              <a:latin typeface="Source Sans Pro" panose="020B0503030403020204" pitchFamily="34" charset="0"/>
              <a:ea typeface="Source Sans Pro" panose="020B0503030403020204" pitchFamily="34" charset="0"/>
              <a:cs typeface="+mn-cs"/>
            </a:rPr>
            <a:t>Data Source </a:t>
          </a:r>
          <a:r>
            <a:rPr lang="en-NZ" sz="1100">
              <a:solidFill>
                <a:schemeClr val="dk1"/>
              </a:solidFill>
              <a:effectLst/>
              <a:latin typeface="Source Sans Pro" panose="020B0503030403020204" pitchFamily="34" charset="0"/>
              <a:ea typeface="Source Sans Pro" panose="020B0503030403020204" pitchFamily="34" charset="0"/>
              <a:cs typeface="+mn-cs"/>
            </a:rPr>
            <a:t>field should be filled with the </a:t>
          </a:r>
          <a:r>
            <a:rPr lang="en-NZ" sz="1100" i="1">
              <a:solidFill>
                <a:schemeClr val="dk1"/>
              </a:solidFill>
              <a:effectLst/>
              <a:latin typeface="Source Sans Pro" panose="020B0503030403020204" pitchFamily="34" charset="0"/>
              <a:ea typeface="Source Sans Pro" panose="020B0503030403020204" pitchFamily="34" charset="0"/>
              <a:cs typeface="+mn-cs"/>
            </a:rPr>
            <a:t>Emissions Source or Emissions Sub-Group </a:t>
          </a:r>
          <a:r>
            <a:rPr lang="en-NZ" sz="1100" i="0">
              <a:solidFill>
                <a:schemeClr val="dk1"/>
              </a:solidFill>
              <a:effectLst/>
              <a:latin typeface="Source Sans Pro" panose="020B0503030403020204" pitchFamily="34" charset="0"/>
              <a:ea typeface="Source Sans Pro" panose="020B0503030403020204" pitchFamily="34" charset="0"/>
              <a:cs typeface="+mn-cs"/>
            </a:rPr>
            <a:t>reference</a:t>
          </a:r>
          <a:r>
            <a:rPr lang="en-NZ" sz="1100" i="1">
              <a:solidFill>
                <a:schemeClr val="dk1"/>
              </a:solidFill>
              <a:effectLst/>
              <a:latin typeface="Source Sans Pro" panose="020B0503030403020204" pitchFamily="34" charset="0"/>
              <a:ea typeface="Source Sans Pro" panose="020B0503030403020204" pitchFamily="34" charset="0"/>
              <a:cs typeface="+mn-cs"/>
            </a:rPr>
            <a:t> </a:t>
          </a:r>
          <a:r>
            <a:rPr lang="en-NZ" sz="1100">
              <a:solidFill>
                <a:schemeClr val="dk1"/>
              </a:solidFill>
              <a:effectLst/>
              <a:latin typeface="Source Sans Pro" panose="020B0503030403020204" pitchFamily="34" charset="0"/>
              <a:ea typeface="Source Sans Pro" panose="020B0503030403020204" pitchFamily="34" charset="0"/>
              <a:cs typeface="+mn-cs"/>
            </a:rPr>
            <a:t>that the data point is accounted for</a:t>
          </a:r>
          <a:r>
            <a:rPr lang="en-NZ" sz="1100" baseline="0">
              <a:solidFill>
                <a:schemeClr val="dk1"/>
              </a:solidFill>
              <a:effectLst/>
              <a:latin typeface="Source Sans Pro" panose="020B0503030403020204" pitchFamily="34" charset="0"/>
              <a:ea typeface="Source Sans Pro" panose="020B0503030403020204" pitchFamily="34" charset="0"/>
              <a:cs typeface="+mn-cs"/>
            </a:rPr>
            <a:t> through.</a:t>
          </a:r>
          <a:r>
            <a:rPr lang="en-NZ" sz="1100">
              <a:solidFill>
                <a:schemeClr val="dk1"/>
              </a:solidFill>
              <a:effectLst/>
              <a:latin typeface="Source Sans Pro" panose="020B0503030403020204" pitchFamily="34" charset="0"/>
              <a:ea typeface="Source Sans Pro" panose="020B0503030403020204" pitchFamily="34" charset="0"/>
              <a:cs typeface="+mn-cs"/>
            </a:rPr>
            <a:t> E.g., 'Accounted for in Natural Gas' would mean that the </a:t>
          </a:r>
          <a:r>
            <a:rPr lang="en-NZ" sz="1100" i="1">
              <a:solidFill>
                <a:schemeClr val="dk1"/>
              </a:solidFill>
              <a:effectLst/>
              <a:latin typeface="Source Sans Pro" panose="020B0503030403020204" pitchFamily="34" charset="0"/>
              <a:ea typeface="Source Sans Pro" panose="020B0503030403020204" pitchFamily="34" charset="0"/>
              <a:cs typeface="+mn-cs"/>
            </a:rPr>
            <a:t>Emission Source </a:t>
          </a:r>
          <a:r>
            <a:rPr lang="en-NZ" sz="1100">
              <a:solidFill>
                <a:schemeClr val="dk1"/>
              </a:solidFill>
              <a:effectLst/>
              <a:latin typeface="Source Sans Pro" panose="020B0503030403020204" pitchFamily="34" charset="0"/>
              <a:ea typeface="Source Sans Pro" panose="020B0503030403020204" pitchFamily="34" charset="0"/>
              <a:cs typeface="+mn-cs"/>
            </a:rPr>
            <a:t>was covered in the Natural Gas amount.</a:t>
          </a: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a:t>
          </a:r>
          <a:r>
            <a:rPr lang="en-NZ" sz="1100">
              <a:solidFill>
                <a:schemeClr val="dk1"/>
              </a:solidFill>
              <a:effectLst/>
              <a:latin typeface="Source Sans Pro" panose="020B0503030403020204" pitchFamily="34" charset="0"/>
              <a:ea typeface="+mn-ea"/>
              <a:cs typeface="+mn-cs"/>
            </a:rPr>
            <a:t>The </a:t>
          </a:r>
          <a:r>
            <a:rPr lang="en-NZ" sz="1100" i="1">
              <a:solidFill>
                <a:schemeClr val="dk1"/>
              </a:solidFill>
              <a:effectLst/>
              <a:latin typeface="Source Sans Pro" panose="020B0503030403020204" pitchFamily="34" charset="0"/>
              <a:ea typeface="+mn-ea"/>
              <a:cs typeface="+mn-cs"/>
            </a:rPr>
            <a:t>Emission Source </a:t>
          </a:r>
          <a:r>
            <a:rPr lang="en-NZ" sz="1100">
              <a:solidFill>
                <a:schemeClr val="dk1"/>
              </a:solidFill>
              <a:effectLst/>
              <a:latin typeface="Source Sans Pro" panose="020B0503030403020204" pitchFamily="34" charset="0"/>
              <a:ea typeface="+mn-ea"/>
              <a:cs typeface="+mn-cs"/>
            </a:rPr>
            <a:t>was not collected. In which the </a:t>
          </a:r>
          <a:r>
            <a:rPr lang="en-NZ" sz="1100" i="1">
              <a:solidFill>
                <a:schemeClr val="dk1"/>
              </a:solidFill>
              <a:effectLst/>
              <a:latin typeface="Source Sans Pro" panose="020B0503030403020204" pitchFamily="34" charset="0"/>
              <a:ea typeface="+mn-ea"/>
              <a:cs typeface="+mn-cs"/>
            </a:rPr>
            <a:t>Notes</a:t>
          </a:r>
          <a:r>
            <a:rPr lang="en-NZ" sz="1100">
              <a:solidFill>
                <a:schemeClr val="dk1"/>
              </a:solidFill>
              <a:effectLst/>
              <a:latin typeface="Source Sans Pro" panose="020B0503030403020204" pitchFamily="34" charset="0"/>
              <a:ea typeface="+mn-ea"/>
              <a:cs typeface="+mn-cs"/>
            </a:rPr>
            <a:t> field should be populated with appropriate reasoning.</a:t>
          </a: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The form is designed to be completed in order from the top to the bottom, and the user should take care to avoid double counting. </a:t>
          </a:r>
        </a:p>
        <a:p>
          <a:pPr marL="0" marR="0" lvl="0" indent="0" defTabSz="914400" eaLnBrk="1" fontAlgn="auto" latinLnBrk="0" hangingPunct="1">
            <a:lnSpc>
              <a:spcPct val="100000"/>
            </a:lnSpc>
            <a:spcBef>
              <a:spcPts val="0"/>
            </a:spcBef>
            <a:spcAft>
              <a:spcPts val="0"/>
            </a:spcAft>
            <a:buClrTx/>
            <a:buSzTx/>
            <a:buFontTx/>
            <a:buNone/>
            <a:tabLst/>
            <a:defRPr/>
          </a:pPr>
          <a:endParaRPr lang="en-NZ" sz="1100" b="0" i="0" baseline="0">
            <a:solidFill>
              <a:sysClr val="windowText" lastClr="000000"/>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00456A"/>
              </a:solidFill>
              <a:effectLst/>
              <a:latin typeface="Source Sans Pro" panose="020B0503030403020204" pitchFamily="34" charset="0"/>
              <a:ea typeface="Source Sans Pro" panose="020B0503030403020204" pitchFamily="34" charset="0"/>
              <a:cs typeface="+mn-cs"/>
            </a:rPr>
            <a:t>Data Source</a:t>
          </a: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Free text field to provide a brief explanation to the source of the data.  There are two main stages of data sources that can be used for reporting:</a:t>
          </a: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rgbClr val="00456A"/>
              </a:solidFill>
              <a:effectLst/>
              <a:latin typeface="Source Sans Pro" panose="020B0503030403020204" pitchFamily="34" charset="0"/>
              <a:ea typeface="Source Sans Pro" panose="020B0503030403020204" pitchFamily="34" charset="0"/>
              <a:cs typeface="+mn-cs"/>
            </a:rPr>
            <a:t>On Use</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This refers to data sources that are captures the quantity of the </a:t>
          </a:r>
          <a:r>
            <a:rPr lang="en-NZ" sz="1100" i="1">
              <a:solidFill>
                <a:schemeClr val="dk1"/>
              </a:solidFill>
              <a:effectLst/>
              <a:latin typeface="Source Sans Pro" panose="020B0503030403020204" pitchFamily="34" charset="0"/>
              <a:ea typeface="+mn-ea"/>
              <a:cs typeface="+mn-cs"/>
            </a:rPr>
            <a:t>Emission Source </a:t>
          </a:r>
          <a:r>
            <a:rPr lang="en-NZ" sz="1100">
              <a:solidFill>
                <a:schemeClr val="dk1"/>
              </a:solidFill>
              <a:effectLst/>
              <a:latin typeface="Source Sans Pro" panose="020B0503030403020204" pitchFamily="34" charset="0"/>
              <a:ea typeface="+mn-ea"/>
              <a:cs typeface="+mn-cs"/>
            </a:rPr>
            <a:t>after it is consumed or installed during network maintenance activities. This is the ideal data source used for </a:t>
          </a:r>
          <a:r>
            <a:rPr lang="en-NZ" sz="1100" i="1">
              <a:solidFill>
                <a:schemeClr val="dk1"/>
              </a:solidFill>
              <a:effectLst/>
              <a:latin typeface="Source Sans Pro" panose="020B0503030403020204" pitchFamily="34" charset="0"/>
              <a:ea typeface="+mn-ea"/>
              <a:cs typeface="+mn-cs"/>
            </a:rPr>
            <a:t>Emission Source </a:t>
          </a:r>
          <a:r>
            <a:rPr lang="en-NZ" sz="1100">
              <a:solidFill>
                <a:schemeClr val="dk1"/>
              </a:solidFill>
              <a:effectLst/>
              <a:latin typeface="Source Sans Pro" panose="020B0503030403020204" pitchFamily="34" charset="0"/>
              <a:ea typeface="+mn-ea"/>
              <a:cs typeface="+mn-cs"/>
            </a:rPr>
            <a:t>quantification.</a:t>
          </a:r>
          <a:endParaRPr lang="en-US" sz="1100">
            <a:solidFill>
              <a:schemeClr val="dk1"/>
            </a:solidFill>
            <a:effectLst/>
            <a:latin typeface="Source Sans Pro" panose="020B0503030403020204" pitchFamily="34" charset="0"/>
            <a:ea typeface="+mn-ea"/>
            <a:cs typeface="+mn-cs"/>
          </a:endParaRPr>
        </a:p>
        <a:p>
          <a:pPr fontAlgn="base"/>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Example data sources could include: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-Purchased electricity/water bills proportioned by number of fixed time employees (FTE)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-Fuel consumed/vehicle kilometres travelled from vehicle sheets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-Invoices for claimed material/work quantities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-Equipment logs e.g., bitumen spray sheets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-As-builts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-RAMM database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-Various estimation techniques, to be elaborated in the </a:t>
          </a:r>
          <a:r>
            <a:rPr lang="en-NZ" sz="1100" i="1">
              <a:solidFill>
                <a:schemeClr val="dk1"/>
              </a:solidFill>
              <a:effectLst/>
              <a:latin typeface="Source Sans Pro" panose="020B0503030403020204" pitchFamily="34" charset="0"/>
              <a:ea typeface="+mn-ea"/>
              <a:cs typeface="+mn-cs"/>
            </a:rPr>
            <a:t>Notes</a:t>
          </a:r>
          <a:r>
            <a:rPr lang="en-NZ" sz="1100">
              <a:solidFill>
                <a:schemeClr val="dk1"/>
              </a:solidFill>
              <a:effectLst/>
              <a:latin typeface="Source Sans Pro" panose="020B0503030403020204" pitchFamily="34" charset="0"/>
              <a:ea typeface="+mn-ea"/>
              <a:cs typeface="+mn-cs"/>
            </a:rPr>
            <a:t> field</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rgbClr val="00456A"/>
              </a:solidFill>
              <a:effectLst/>
              <a:latin typeface="Source Sans Pro" panose="020B0503030403020204" pitchFamily="34" charset="0"/>
              <a:ea typeface="Source Sans Pro" panose="020B0503030403020204" pitchFamily="34" charset="0"/>
              <a:cs typeface="+mn-cs"/>
            </a:rPr>
            <a:t>On Procurement</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This refers to data sources that captures the quantity of the </a:t>
          </a:r>
          <a:r>
            <a:rPr lang="en-NZ" sz="1100" i="1">
              <a:solidFill>
                <a:schemeClr val="dk1"/>
              </a:solidFill>
              <a:effectLst/>
              <a:latin typeface="Source Sans Pro" panose="020B0503030403020204" pitchFamily="34" charset="0"/>
              <a:ea typeface="+mn-ea"/>
              <a:cs typeface="+mn-cs"/>
            </a:rPr>
            <a:t>Emission Source </a:t>
          </a:r>
          <a:r>
            <a:rPr lang="en-NZ" sz="1100">
              <a:solidFill>
                <a:schemeClr val="dk1"/>
              </a:solidFill>
              <a:effectLst/>
              <a:latin typeface="Source Sans Pro" panose="020B0503030403020204" pitchFamily="34" charset="0"/>
              <a:ea typeface="+mn-ea"/>
              <a:cs typeface="+mn-cs"/>
            </a:rPr>
            <a:t>when it is purchased/ordered in preparation for future maintenance activities. If completed data sources are scarce this is another valid option. </a:t>
          </a:r>
          <a:endParaRPr lang="en-US" sz="1100">
            <a:solidFill>
              <a:schemeClr val="dk1"/>
            </a:solidFill>
            <a:effectLst/>
            <a:latin typeface="Source Sans Pro" panose="020B0503030403020204" pitchFamily="34" charset="0"/>
            <a:ea typeface="+mn-ea"/>
            <a:cs typeface="+mn-cs"/>
          </a:endParaRPr>
        </a:p>
        <a:p>
          <a:pPr fontAlgn="base"/>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Examples data sources could include: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-Bulk material purchase invoices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-Estimated from resurface and rehab forward work programmes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-Order Dockets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-Various estimation techniques, to be elaborated in the </a:t>
          </a:r>
          <a:r>
            <a:rPr lang="en-NZ" sz="1100" i="1">
              <a:solidFill>
                <a:schemeClr val="dk1"/>
              </a:solidFill>
              <a:effectLst/>
              <a:latin typeface="Source Sans Pro" panose="020B0503030403020204" pitchFamily="34" charset="0"/>
              <a:ea typeface="+mn-ea"/>
              <a:cs typeface="+mn-cs"/>
            </a:rPr>
            <a:t>Notes</a:t>
          </a:r>
          <a:r>
            <a:rPr lang="en-NZ" sz="1100">
              <a:solidFill>
                <a:schemeClr val="dk1"/>
              </a:solidFill>
              <a:effectLst/>
              <a:latin typeface="Source Sans Pro" panose="020B0503030403020204" pitchFamily="34" charset="0"/>
              <a:ea typeface="+mn-ea"/>
              <a:cs typeface="+mn-cs"/>
            </a:rPr>
            <a:t> field</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This </a:t>
          </a:r>
          <a:r>
            <a:rPr lang="en-NZ" sz="1100" i="1">
              <a:solidFill>
                <a:schemeClr val="dk1"/>
              </a:solidFill>
              <a:effectLst/>
              <a:latin typeface="Source Sans Pro" panose="020B0503030403020204" pitchFamily="34" charset="0"/>
              <a:ea typeface="+mn-ea"/>
              <a:cs typeface="+mn-cs"/>
            </a:rPr>
            <a:t>Data Source </a:t>
          </a:r>
          <a:r>
            <a:rPr lang="en-NZ" sz="1100">
              <a:solidFill>
                <a:schemeClr val="dk1"/>
              </a:solidFill>
              <a:effectLst/>
              <a:latin typeface="Source Sans Pro" panose="020B0503030403020204" pitchFamily="34" charset="0"/>
              <a:ea typeface="+mn-ea"/>
              <a:cs typeface="+mn-cs"/>
            </a:rPr>
            <a:t>field should only be left blank if the</a:t>
          </a:r>
          <a:r>
            <a:rPr lang="en-NZ" sz="1100" i="1">
              <a:solidFill>
                <a:schemeClr val="dk1"/>
              </a:solidFill>
              <a:effectLst/>
              <a:latin typeface="Source Sans Pro" panose="020B0503030403020204" pitchFamily="34" charset="0"/>
              <a:ea typeface="+mn-ea"/>
              <a:cs typeface="+mn-cs"/>
            </a:rPr>
            <a:t> Amount</a:t>
          </a:r>
          <a:r>
            <a:rPr lang="en-NZ" sz="1100">
              <a:solidFill>
                <a:schemeClr val="dk1"/>
              </a:solidFill>
              <a:effectLst/>
              <a:latin typeface="Source Sans Pro" panose="020B0503030403020204" pitchFamily="34" charset="0"/>
              <a:ea typeface="+mn-ea"/>
              <a:cs typeface="+mn-cs"/>
            </a:rPr>
            <a:t> field is blank and the </a:t>
          </a:r>
          <a:r>
            <a:rPr lang="en-NZ" sz="1100" i="1">
              <a:solidFill>
                <a:schemeClr val="dk1"/>
              </a:solidFill>
              <a:effectLst/>
              <a:latin typeface="Source Sans Pro" panose="020B0503030403020204" pitchFamily="34" charset="0"/>
              <a:ea typeface="+mn-ea"/>
              <a:cs typeface="+mn-cs"/>
            </a:rPr>
            <a:t>Emissions Source </a:t>
          </a:r>
          <a:r>
            <a:rPr lang="en-NZ" sz="1100">
              <a:solidFill>
                <a:schemeClr val="dk1"/>
              </a:solidFill>
              <a:effectLst/>
              <a:latin typeface="Source Sans Pro" panose="020B0503030403020204" pitchFamily="34" charset="0"/>
              <a:ea typeface="+mn-ea"/>
              <a:cs typeface="+mn-cs"/>
            </a:rPr>
            <a:t>is not being accounted for by another record. In the case where this </a:t>
          </a:r>
          <a:r>
            <a:rPr lang="en-NZ" sz="1100" i="1">
              <a:solidFill>
                <a:schemeClr val="dk1"/>
              </a:solidFill>
              <a:effectLst/>
              <a:latin typeface="Source Sans Pro" panose="020B0503030403020204" pitchFamily="34" charset="0"/>
              <a:ea typeface="+mn-ea"/>
              <a:cs typeface="+mn-cs"/>
            </a:rPr>
            <a:t>Data Source</a:t>
          </a:r>
          <a:r>
            <a:rPr lang="en-NZ" sz="1100">
              <a:solidFill>
                <a:schemeClr val="dk1"/>
              </a:solidFill>
              <a:effectLst/>
              <a:latin typeface="Source Sans Pro" panose="020B0503030403020204" pitchFamily="34" charset="0"/>
              <a:ea typeface="+mn-ea"/>
              <a:cs typeface="+mn-cs"/>
            </a:rPr>
            <a:t> field is left blank the </a:t>
          </a:r>
          <a:r>
            <a:rPr lang="en-NZ" sz="1100" i="1">
              <a:solidFill>
                <a:schemeClr val="dk1"/>
              </a:solidFill>
              <a:effectLst/>
              <a:latin typeface="Source Sans Pro" panose="020B0503030403020204" pitchFamily="34" charset="0"/>
              <a:ea typeface="+mn-ea"/>
              <a:cs typeface="+mn-cs"/>
            </a:rPr>
            <a:t>Notes</a:t>
          </a:r>
          <a:r>
            <a:rPr lang="en-NZ" sz="1100">
              <a:solidFill>
                <a:schemeClr val="dk1"/>
              </a:solidFill>
              <a:effectLst/>
              <a:latin typeface="Source Sans Pro" panose="020B0503030403020204" pitchFamily="34" charset="0"/>
              <a:ea typeface="+mn-ea"/>
              <a:cs typeface="+mn-cs"/>
            </a:rPr>
            <a:t> field should be populated with an explanation why.</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00456A"/>
              </a:solidFill>
              <a:effectLst/>
              <a:latin typeface="Source Sans Pro" panose="020B0503030403020204" pitchFamily="34" charset="0"/>
              <a:ea typeface="Source Sans Pro" panose="020B0503030403020204" pitchFamily="34" charset="0"/>
              <a:cs typeface="+mn-cs"/>
            </a:rPr>
            <a:t>Data Reliability:</a:t>
          </a:r>
        </a:p>
        <a:p>
          <a:r>
            <a:rPr lang="en-NZ" sz="1100">
              <a:solidFill>
                <a:schemeClr val="dk1"/>
              </a:solidFill>
              <a:effectLst/>
              <a:latin typeface="Source Sans Pro" panose="020B0503030403020204" pitchFamily="34" charset="0"/>
              <a:ea typeface="+mn-ea"/>
              <a:cs typeface="+mn-cs"/>
            </a:rPr>
            <a:t>Drop down field with 3 options of Good, Fair or Poor used to measure the quality of the data source used to derive the </a:t>
          </a:r>
          <a:r>
            <a:rPr lang="en-NZ" sz="1100" i="1">
              <a:solidFill>
                <a:schemeClr val="dk1"/>
              </a:solidFill>
              <a:effectLst/>
              <a:latin typeface="Source Sans Pro" panose="020B0503030403020204" pitchFamily="34" charset="0"/>
              <a:ea typeface="+mn-ea"/>
              <a:cs typeface="+mn-cs"/>
            </a:rPr>
            <a:t>Amount</a:t>
          </a:r>
          <a:r>
            <a:rPr lang="en-NZ" sz="1100">
              <a:solidFill>
                <a:schemeClr val="dk1"/>
              </a:solidFill>
              <a:effectLst/>
              <a:latin typeface="Source Sans Pro" panose="020B0503030403020204" pitchFamily="34" charset="0"/>
              <a:ea typeface="+mn-ea"/>
              <a:cs typeface="+mn-cs"/>
            </a:rPr>
            <a:t> field. The options are:</a:t>
          </a:r>
          <a:endParaRPr lang="en-US" sz="1100">
            <a:solidFill>
              <a:schemeClr val="dk1"/>
            </a:solidFill>
            <a:effectLst/>
            <a:latin typeface="Source Sans Pro" panose="020B0503030403020204" pitchFamily="34" charset="0"/>
            <a:ea typeface="+mn-ea"/>
            <a:cs typeface="+mn-cs"/>
          </a:endParaRPr>
        </a:p>
        <a:p>
          <a:pPr fontAlgn="base"/>
          <a:endParaRPr lang="en-US" sz="1100">
            <a:solidFill>
              <a:srgbClr val="00456A"/>
            </a:solidFill>
            <a:effectLst/>
            <a:latin typeface="Source Sans Pro" panose="020B0503030403020204" pitchFamily="34" charset="0"/>
            <a:ea typeface="Source Sans Pro" panose="020B0503030403020204" pitchFamily="34" charset="0"/>
            <a:cs typeface="+mn-cs"/>
          </a:endParaRPr>
        </a:p>
        <a:p>
          <a:pPr fontAlgn="base"/>
          <a:r>
            <a:rPr lang="en-NZ" sz="1100">
              <a:solidFill>
                <a:srgbClr val="00456A"/>
              </a:solidFill>
              <a:effectLst/>
              <a:latin typeface="Source Sans Pro" panose="020B0503030403020204" pitchFamily="34" charset="0"/>
              <a:ea typeface="Source Sans Pro" panose="020B0503030403020204" pitchFamily="34" charset="0"/>
              <a:cs typeface="+mn-cs"/>
            </a:rPr>
            <a:t>Good</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-Data provides an accurate estimation of the quantity of the emissions source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t>
          </a:r>
          <a:r>
            <a:rPr lang="en-NZ" sz="1100" i="1">
              <a:solidFill>
                <a:schemeClr val="dk1"/>
              </a:solidFill>
              <a:effectLst/>
              <a:latin typeface="Source Sans Pro" panose="020B0503030403020204" pitchFamily="34" charset="0"/>
              <a:ea typeface="+mn-ea"/>
              <a:cs typeface="+mn-cs"/>
            </a:rPr>
            <a:t>Data Source </a:t>
          </a:r>
          <a:r>
            <a:rPr lang="en-NZ" sz="1100">
              <a:solidFill>
                <a:schemeClr val="dk1"/>
              </a:solidFill>
              <a:effectLst/>
              <a:latin typeface="Source Sans Pro" panose="020B0503030403020204" pitchFamily="34" charset="0"/>
              <a:ea typeface="+mn-ea"/>
              <a:cs typeface="+mn-cs"/>
            </a:rPr>
            <a:t>relate to the quantity from individual consumed sources and have been aggregated up to a reporting level</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-Minimum bulk estimation techniques used</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-Data error range limited to ±20%</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rgbClr val="00456A"/>
              </a:solidFill>
              <a:effectLst/>
              <a:latin typeface="Source Sans Pro" panose="020B0503030403020204" pitchFamily="34" charset="0"/>
              <a:ea typeface="Source Sans Pro" panose="020B0503030403020204" pitchFamily="34" charset="0"/>
              <a:cs typeface="+mn-cs"/>
            </a:rPr>
            <a:t>Fair</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-Data provides a suitable estimation of the quantity of the emissions source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t>
          </a:r>
          <a:r>
            <a:rPr lang="en-NZ" sz="1100" i="1">
              <a:solidFill>
                <a:schemeClr val="dk1"/>
              </a:solidFill>
              <a:effectLst/>
              <a:latin typeface="Source Sans Pro" panose="020B0503030403020204" pitchFamily="34" charset="0"/>
              <a:ea typeface="+mn-ea"/>
              <a:cs typeface="+mn-cs"/>
            </a:rPr>
            <a:t>Data Source </a:t>
          </a:r>
          <a:r>
            <a:rPr lang="en-NZ" sz="1100">
              <a:solidFill>
                <a:schemeClr val="dk1"/>
              </a:solidFill>
              <a:effectLst/>
              <a:latin typeface="Source Sans Pro" panose="020B0503030403020204" pitchFamily="34" charset="0"/>
              <a:ea typeface="+mn-ea"/>
              <a:cs typeface="+mn-cs"/>
            </a:rPr>
            <a:t>relate to a mix of both consumed and procured sources. </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-Some sources have been aggregated up to a reporting level, but others have been estimated at a reporting level</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-Moderate amount of bulk estimation techniques used</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-Data error range limited to ±50%</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pPr fontAlgn="base"/>
          <a:r>
            <a:rPr lang="en-NZ" sz="1100">
              <a:solidFill>
                <a:srgbClr val="00456A"/>
              </a:solidFill>
              <a:effectLst/>
              <a:latin typeface="Source Sans Pro" panose="020B0503030403020204" pitchFamily="34" charset="0"/>
              <a:ea typeface="Source Sans Pro" panose="020B0503030403020204" pitchFamily="34" charset="0"/>
              <a:cs typeface="+mn-cs"/>
            </a:rPr>
            <a:t>Poor</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-Data provides a very rough estimation of the quantity of the emissions source</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t>
          </a:r>
          <a:r>
            <a:rPr lang="en-NZ" sz="1100" i="1">
              <a:solidFill>
                <a:schemeClr val="dk1"/>
              </a:solidFill>
              <a:effectLst/>
              <a:latin typeface="Source Sans Pro" panose="020B0503030403020204" pitchFamily="34" charset="0"/>
              <a:ea typeface="+mn-ea"/>
              <a:cs typeface="+mn-cs"/>
            </a:rPr>
            <a:t>Data Source </a:t>
          </a:r>
          <a:r>
            <a:rPr lang="en-NZ" sz="1100">
              <a:solidFill>
                <a:schemeClr val="dk1"/>
              </a:solidFill>
              <a:effectLst/>
              <a:latin typeface="Source Sans Pro" panose="020B0503030403020204" pitchFamily="34" charset="0"/>
              <a:ea typeface="+mn-ea"/>
              <a:cs typeface="+mn-cs"/>
            </a:rPr>
            <a:t>relate to a mix of both consumed and procured sources. </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-Most emissions sources estimated at a reporting level</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-Several estimation techniques used</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-Data error range greater than ±50%</a:t>
          </a:r>
          <a:endParaRPr lang="en-US" sz="1100">
            <a:solidFill>
              <a:schemeClr val="dk1"/>
            </a:solidFill>
            <a:effectLst/>
            <a:latin typeface="Source Sans Pro" panose="020B0503030403020204" pitchFamily="34" charset="0"/>
            <a:ea typeface="+mn-ea"/>
            <a:cs typeface="+mn-cs"/>
          </a:endParaRPr>
        </a:p>
        <a:p>
          <a:pPr fontAlgn="base"/>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rgbClr val="00456A"/>
              </a:solidFill>
              <a:effectLst/>
              <a:latin typeface="Source Sans Pro" panose="020B0503030403020204" pitchFamily="34" charset="0"/>
              <a:ea typeface="Source Sans Pro" panose="020B0503030403020204" pitchFamily="34" charset="0"/>
              <a:cs typeface="+mn-cs"/>
            </a:rPr>
            <a:t>Not Available</a:t>
          </a:r>
          <a:endParaRPr lang="en-US" sz="1100">
            <a:solidFill>
              <a:srgbClr val="00456A"/>
            </a:solidFill>
            <a:effectLst/>
            <a:latin typeface="Source Sans Pro" panose="020B0503030403020204" pitchFamily="34" charset="0"/>
            <a:ea typeface="Source Sans Pro" panose="020B0503030403020204" pitchFamily="34" charset="0"/>
            <a:cs typeface="+mn-cs"/>
          </a:endParaRP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 </a:t>
          </a:r>
          <a:r>
            <a:rPr lang="en-NZ" sz="1100" i="1">
              <a:solidFill>
                <a:schemeClr val="dk1"/>
              </a:solidFill>
              <a:effectLst/>
              <a:latin typeface="Source Sans Pro" panose="020B0503030403020204" pitchFamily="34" charset="0"/>
              <a:ea typeface="Source Sans Pro" panose="020B0503030403020204" pitchFamily="34" charset="0"/>
              <a:cs typeface="+mn-cs"/>
            </a:rPr>
            <a:t>Data Source </a:t>
          </a:r>
          <a:r>
            <a:rPr lang="en-NZ" sz="1100">
              <a:solidFill>
                <a:schemeClr val="dk1"/>
              </a:solidFill>
              <a:effectLst/>
              <a:latin typeface="Source Sans Pro" panose="020B0503030403020204" pitchFamily="34" charset="0"/>
              <a:ea typeface="Source Sans Pro" panose="020B0503030403020204" pitchFamily="34" charset="0"/>
              <a:cs typeface="+mn-cs"/>
            </a:rPr>
            <a:t>field is null or is </a:t>
          </a:r>
          <a:r>
            <a:rPr lang="en-NZ" sz="1100">
              <a:solidFill>
                <a:schemeClr val="dk1"/>
              </a:solidFill>
              <a:effectLst/>
              <a:latin typeface="Source Sans Pro" panose="020B0503030403020204" pitchFamily="34" charset="0"/>
              <a:ea typeface="+mn-ea"/>
              <a:cs typeface="+mn-cs"/>
            </a:rPr>
            <a:t>referring </a:t>
          </a:r>
          <a:r>
            <a:rPr lang="en-NZ" sz="1100">
              <a:solidFill>
                <a:schemeClr val="dk1"/>
              </a:solidFill>
              <a:effectLst/>
              <a:latin typeface="Source Sans Pro" panose="020B0503030403020204" pitchFamily="34" charset="0"/>
              <a:ea typeface="Source Sans Pro" panose="020B0503030403020204" pitchFamily="34" charset="0"/>
              <a:cs typeface="+mn-cs"/>
            </a:rPr>
            <a:t> to another </a:t>
          </a:r>
          <a:r>
            <a:rPr lang="en-NZ" sz="1100" i="1">
              <a:solidFill>
                <a:schemeClr val="dk1"/>
              </a:solidFill>
              <a:effectLst/>
              <a:latin typeface="Source Sans Pro" panose="020B0503030403020204" pitchFamily="34" charset="0"/>
              <a:ea typeface="Source Sans Pro" panose="020B0503030403020204" pitchFamily="34" charset="0"/>
              <a:cs typeface="+mn-cs"/>
            </a:rPr>
            <a:t>Emissions Source</a:t>
          </a:r>
          <a:endParaRPr lang="en-US" sz="1100" i="1">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rgbClr val="00456A"/>
              </a:solidFill>
              <a:effectLst/>
              <a:latin typeface="Source Sans Pro" panose="020B0503030403020204" pitchFamily="34" charset="0"/>
              <a:ea typeface="Source Sans Pro" panose="020B0503030403020204" pitchFamily="34" charset="0"/>
              <a:cs typeface="+mn-cs"/>
            </a:rPr>
            <a:t>Notes</a:t>
          </a:r>
        </a:p>
        <a:p>
          <a:pPr fontAlgn="base"/>
          <a:r>
            <a:rPr lang="en-NZ" sz="1100" i="1">
              <a:solidFill>
                <a:schemeClr val="dk1"/>
              </a:solidFill>
              <a:effectLst/>
              <a:latin typeface="Source Sans Pro" panose="020B0503030403020204" pitchFamily="34" charset="0"/>
              <a:ea typeface="Source Sans Pro" panose="020B0503030403020204" pitchFamily="34" charset="0"/>
              <a:cs typeface="+mn-cs"/>
            </a:rPr>
            <a:t>Notes</a:t>
          </a:r>
          <a:r>
            <a:rPr lang="en-NZ" sz="1100">
              <a:solidFill>
                <a:schemeClr val="dk1"/>
              </a:solidFill>
              <a:effectLst/>
              <a:latin typeface="Source Sans Pro" panose="020B0503030403020204" pitchFamily="34" charset="0"/>
              <a:ea typeface="Source Sans Pro" panose="020B0503030403020204" pitchFamily="34" charset="0"/>
              <a:cs typeface="+mn-cs"/>
            </a:rPr>
            <a:t> is a free text field  used to provide assumptions and details used in the derivation of </a:t>
          </a:r>
          <a:r>
            <a:rPr lang="en-NZ" sz="1100" i="1">
              <a:solidFill>
                <a:schemeClr val="dk1"/>
              </a:solidFill>
              <a:effectLst/>
              <a:latin typeface="Source Sans Pro" panose="020B0503030403020204" pitchFamily="34" charset="0"/>
              <a:ea typeface="Source Sans Pro" panose="020B0503030403020204" pitchFamily="34" charset="0"/>
              <a:cs typeface="+mn-cs"/>
            </a:rPr>
            <a:t>Emission Source </a:t>
          </a:r>
          <a:r>
            <a:rPr lang="en-NZ" sz="1100">
              <a:solidFill>
                <a:schemeClr val="dk1"/>
              </a:solidFill>
              <a:effectLst/>
              <a:latin typeface="Source Sans Pro" panose="020B0503030403020204" pitchFamily="34" charset="0"/>
              <a:ea typeface="Source Sans Pro" panose="020B0503030403020204" pitchFamily="34" charset="0"/>
              <a:cs typeface="+mn-cs"/>
            </a:rPr>
            <a:t>amounts. </a:t>
          </a: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This could include:</a:t>
          </a:r>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-Formulas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-Scope of activities measured</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-Limitations/Boundaries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-Assumptions</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-Potential areas of double counting (provide emissions group and emission source of conflicting record)</a:t>
          </a:r>
          <a:endParaRPr lang="en-US" sz="1100">
            <a:solidFill>
              <a:schemeClr val="dk1"/>
            </a:solidFill>
            <a:effectLst/>
            <a:latin typeface="Source Sans Pro" panose="020B0503030403020204" pitchFamily="34" charset="0"/>
            <a:ea typeface="+mn-ea"/>
            <a:cs typeface="+mn-cs"/>
          </a:endParaRPr>
        </a:p>
        <a:p>
          <a:pPr fontAlgn="base"/>
          <a:endParaRPr lang="en-NZ"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When the </a:t>
          </a:r>
          <a:r>
            <a:rPr lang="en-NZ" sz="1100" i="1">
              <a:solidFill>
                <a:schemeClr val="dk1"/>
              </a:solidFill>
              <a:effectLst/>
              <a:latin typeface="Source Sans Pro" panose="020B0503030403020204" pitchFamily="34" charset="0"/>
              <a:ea typeface="+mn-ea"/>
              <a:cs typeface="+mn-cs"/>
            </a:rPr>
            <a:t>Amount </a:t>
          </a:r>
          <a:r>
            <a:rPr lang="en-NZ" sz="1100">
              <a:solidFill>
                <a:schemeClr val="dk1"/>
              </a:solidFill>
              <a:effectLst/>
              <a:latin typeface="Source Sans Pro" panose="020B0503030403020204" pitchFamily="34" charset="0"/>
              <a:ea typeface="+mn-ea"/>
              <a:cs typeface="+mn-cs"/>
            </a:rPr>
            <a:t>field and scope field is blank the </a:t>
          </a:r>
          <a:r>
            <a:rPr lang="en-NZ" sz="1100" i="1">
              <a:solidFill>
                <a:schemeClr val="dk1"/>
              </a:solidFill>
              <a:effectLst/>
              <a:latin typeface="Source Sans Pro" panose="020B0503030403020204" pitchFamily="34" charset="0"/>
              <a:ea typeface="+mn-ea"/>
              <a:cs typeface="+mn-cs"/>
            </a:rPr>
            <a:t>Notes</a:t>
          </a:r>
          <a:r>
            <a:rPr lang="en-NZ" sz="1100">
              <a:solidFill>
                <a:schemeClr val="dk1"/>
              </a:solidFill>
              <a:effectLst/>
              <a:latin typeface="Source Sans Pro" panose="020B0503030403020204" pitchFamily="34" charset="0"/>
              <a:ea typeface="+mn-ea"/>
              <a:cs typeface="+mn-cs"/>
            </a:rPr>
            <a:t> field should be used to elaborate why. </a:t>
          </a:r>
        </a:p>
        <a:p>
          <a:endParaRPr lang="en-US" sz="1100">
            <a:solidFill>
              <a:schemeClr val="dk1"/>
            </a:solidFill>
            <a:effectLst/>
            <a:latin typeface="Source Sans Pro" panose="020B0503030403020204" pitchFamily="34" charset="0"/>
            <a:ea typeface="+mn-ea"/>
            <a:cs typeface="+mn-cs"/>
          </a:endParaRPr>
        </a:p>
        <a:p>
          <a:pPr fontAlgn="base"/>
          <a:r>
            <a:rPr lang="en-NZ" sz="1100">
              <a:solidFill>
                <a:schemeClr val="dk1"/>
              </a:solidFill>
              <a:effectLst/>
              <a:latin typeface="Source Sans Pro" panose="020B0503030403020204" pitchFamily="34" charset="0"/>
              <a:ea typeface="Source Sans Pro" panose="020B0503030403020204" pitchFamily="34" charset="0"/>
              <a:cs typeface="+mn-cs"/>
            </a:rPr>
            <a:t>Common examples include:</a:t>
          </a:r>
          <a:endParaRPr lang="en-US" sz="1100">
            <a:solidFill>
              <a:schemeClr val="dk1"/>
            </a:solidFill>
            <a:effectLst/>
            <a:latin typeface="Source Sans Pro" panose="020B0503030403020204" pitchFamily="34" charset="0"/>
            <a:ea typeface="Source Sans Pro" panose="020B0503030403020204" pitchFamily="34" charset="0"/>
            <a:cs typeface="+mn-cs"/>
          </a:endParaRPr>
        </a:p>
        <a:p>
          <a:r>
            <a:rPr lang="en-NZ" sz="1100">
              <a:solidFill>
                <a:schemeClr val="dk1"/>
              </a:solidFill>
              <a:effectLst/>
              <a:latin typeface="Source Sans Pro" panose="020B0503030403020204" pitchFamily="34" charset="0"/>
              <a:ea typeface="+mn-ea"/>
              <a:cs typeface="+mn-cs"/>
            </a:rPr>
            <a:t>-Boundary item (item has been excluded in the annual reporting boundary definition agreed with Waka Kotahi)</a:t>
          </a:r>
          <a:endParaRPr lang="en-US" sz="1100">
            <a:solidFill>
              <a:schemeClr val="dk1"/>
            </a:solidFill>
            <a:effectLst/>
            <a:latin typeface="Source Sans Pro" panose="020B0503030403020204" pitchFamily="34" charset="0"/>
            <a:ea typeface="+mn-ea"/>
            <a:cs typeface="+mn-cs"/>
          </a:endParaRPr>
        </a:p>
        <a:p>
          <a:r>
            <a:rPr lang="en-NZ" sz="1100">
              <a:solidFill>
                <a:schemeClr val="dk1"/>
              </a:solidFill>
              <a:effectLst/>
              <a:latin typeface="Source Sans Pro" panose="020B0503030403020204" pitchFamily="34" charset="0"/>
              <a:ea typeface="+mn-ea"/>
              <a:cs typeface="+mn-cs"/>
            </a:rPr>
            <a:t>-Emissions source could not be estimated with available data</a:t>
          </a:r>
          <a:endParaRPr lang="en-US" sz="1100">
            <a:solidFill>
              <a:schemeClr val="dk1"/>
            </a:solidFill>
            <a:effectLst/>
            <a:latin typeface="Source Sans Pro" panose="020B0503030403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tx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ysClr val="windowText" lastClr="000000"/>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b="0">
            <a:solidFill>
              <a:sysClr val="windowText" lastClr="000000"/>
            </a:solidFill>
            <a:effectLst/>
            <a:latin typeface="Source Sans Pro" panose="020B0503030403020204" pitchFamily="34" charset="0"/>
            <a:ea typeface="Source Sans Pro" panose="020B0503030403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b="0">
            <a:solidFill>
              <a:sysClr val="windowText" lastClr="000000"/>
            </a:solidFill>
            <a:effectLst/>
            <a:latin typeface="Source Sans Pro" panose="020B0503030403020204" pitchFamily="34" charset="0"/>
            <a:ea typeface="Source Sans Pro" panose="020B0503030403020204" pitchFamily="34" charset="0"/>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endParaRPr lang="en-US"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latin typeface="Source Sans Pro" panose="020B0503030403020204" pitchFamily="34" charset="0"/>
            <a:ea typeface="Source Sans Pro" panose="020B0503030403020204" pitchFamily="34" charset="0"/>
          </a:endParaRPr>
        </a:p>
      </xdr:txBody>
    </xdr:sp>
    <xdr:clientData/>
  </xdr:twoCellAnchor>
  <xdr:twoCellAnchor>
    <xdr:from>
      <xdr:col>0</xdr:col>
      <xdr:colOff>596461</xdr:colOff>
      <xdr:row>17</xdr:row>
      <xdr:rowOff>111670</xdr:rowOff>
    </xdr:from>
    <xdr:to>
      <xdr:col>13</xdr:col>
      <xdr:colOff>233196</xdr:colOff>
      <xdr:row>35</xdr:row>
      <xdr:rowOff>83820</xdr:rowOff>
    </xdr:to>
    <xdr:sp macro="" textlink="">
      <xdr:nvSpPr>
        <xdr:cNvPr id="6" name="TextBox 5">
          <a:extLst>
            <a:ext uri="{FF2B5EF4-FFF2-40B4-BE49-F238E27FC236}">
              <a16:creationId xmlns:a16="http://schemas.microsoft.com/office/drawing/2014/main" id="{8A3A22BE-4151-4C5C-B4A2-7E1D6F80AD5B}"/>
            </a:ext>
          </a:extLst>
        </xdr:cNvPr>
        <xdr:cNvSpPr txBox="1"/>
      </xdr:nvSpPr>
      <xdr:spPr>
        <a:xfrm>
          <a:off x="596461" y="3868330"/>
          <a:ext cx="7561535" cy="3263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400" b="1" u="sng">
              <a:solidFill>
                <a:srgbClr val="00456A"/>
              </a:solidFill>
              <a:effectLst/>
              <a:latin typeface="Source Sans Pro" panose="020B0503030403020204" pitchFamily="34" charset="0"/>
              <a:ea typeface="Source Sans Pro" panose="020B0503030403020204" pitchFamily="34" charset="0"/>
              <a:cs typeface="+mn-cs"/>
            </a:rPr>
            <a:t>Section 2: Glossary</a:t>
          </a:r>
        </a:p>
        <a:p>
          <a:r>
            <a:rPr lang="en-NZ" sz="1100">
              <a:solidFill>
                <a:schemeClr val="dk1"/>
              </a:solidFill>
              <a:effectLst/>
              <a:latin typeface="+mn-lt"/>
              <a:ea typeface="+mn-ea"/>
              <a:cs typeface="+mn-cs"/>
            </a:rPr>
            <a:t>Below are definitions of the attributes used for categorisation in the input tab:</a:t>
          </a:r>
          <a:endParaRPr lang="en-US" sz="1100">
            <a:solidFill>
              <a:schemeClr val="dk1"/>
            </a:solidFill>
            <a:effectLst/>
            <a:latin typeface="+mn-lt"/>
            <a:ea typeface="+mn-ea"/>
            <a:cs typeface="+mn-cs"/>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Emission</a:t>
          </a:r>
          <a:r>
            <a:rPr lang="en-US" sz="1100" baseline="0">
              <a:solidFill>
                <a:schemeClr val="dk1"/>
              </a:solidFill>
              <a:effectLst/>
              <a:latin typeface="+mn-lt"/>
              <a:ea typeface="+mn-ea"/>
              <a:cs typeface="+mn-cs"/>
            </a:rPr>
            <a:t> Source:</a:t>
          </a:r>
        </a:p>
        <a:p>
          <a:r>
            <a:rPr lang="en-NZ" sz="1100">
              <a:solidFill>
                <a:schemeClr val="dk1"/>
              </a:solidFill>
              <a:effectLst/>
              <a:latin typeface="+mn-lt"/>
              <a:ea typeface="+mn-ea"/>
              <a:cs typeface="+mn-cs"/>
            </a:rPr>
            <a:t>Level at which data is collected. Relates to specific energy/materials sources and details that will be used to derive network carbon and sustainability levels. </a:t>
          </a:r>
        </a:p>
        <a:p>
          <a:endParaRPr lang="en-US" baseline="0">
            <a:effectLst/>
          </a:endParaRPr>
        </a:p>
        <a:p>
          <a:r>
            <a:rPr lang="en-NZ" sz="1100">
              <a:solidFill>
                <a:schemeClr val="dk1"/>
              </a:solidFill>
              <a:effectLst/>
              <a:latin typeface="+mn-lt"/>
              <a:ea typeface="+mn-ea"/>
              <a:cs typeface="+mn-cs"/>
            </a:rPr>
            <a:t>Emission Sub-Group : </a:t>
          </a:r>
          <a:endParaRPr lang="en-US" sz="1100">
            <a:solidFill>
              <a:schemeClr val="dk1"/>
            </a:solidFill>
            <a:effectLst/>
            <a:latin typeface="+mn-lt"/>
            <a:ea typeface="+mn-ea"/>
            <a:cs typeface="+mn-cs"/>
          </a:endParaRPr>
        </a:p>
        <a:p>
          <a:r>
            <a:rPr lang="en-NZ" sz="1100">
              <a:solidFill>
                <a:schemeClr val="dk1"/>
              </a:solidFill>
              <a:effectLst/>
              <a:latin typeface="+mn-lt"/>
              <a:ea typeface="+mn-ea"/>
              <a:cs typeface="+mn-cs"/>
            </a:rPr>
            <a:t>Intermediate level of categorisation linking Emission Source with Emission Group.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Emission Group:</a:t>
          </a:r>
          <a:endParaRPr lang="en-US" sz="1100">
            <a:solidFill>
              <a:schemeClr val="dk1"/>
            </a:solidFill>
            <a:effectLst/>
            <a:latin typeface="+mn-lt"/>
            <a:ea typeface="+mn-ea"/>
            <a:cs typeface="+mn-cs"/>
          </a:endParaRPr>
        </a:p>
        <a:p>
          <a:r>
            <a:rPr lang="en-NZ" sz="1100">
              <a:solidFill>
                <a:schemeClr val="dk1"/>
              </a:solidFill>
              <a:effectLst/>
              <a:latin typeface="+mn-lt"/>
              <a:ea typeface="+mn-ea"/>
              <a:cs typeface="+mn-cs"/>
            </a:rPr>
            <a:t>Highest level of categorisation for </a:t>
          </a:r>
          <a:r>
            <a:rPr lang="en-NZ" sz="1100" i="1">
              <a:solidFill>
                <a:schemeClr val="dk1"/>
              </a:solidFill>
              <a:effectLst/>
              <a:latin typeface="+mn-lt"/>
              <a:ea typeface="+mn-ea"/>
              <a:cs typeface="+mn-cs"/>
            </a:rPr>
            <a:t>Emission Sub-groups </a:t>
          </a:r>
          <a:r>
            <a:rPr lang="en-NZ" sz="1100">
              <a:solidFill>
                <a:schemeClr val="dk1"/>
              </a:solidFill>
              <a:effectLst/>
              <a:latin typeface="+mn-lt"/>
              <a:ea typeface="+mn-ea"/>
              <a:cs typeface="+mn-cs"/>
            </a:rPr>
            <a:t>and </a:t>
          </a:r>
          <a:r>
            <a:rPr lang="en-NZ" sz="1100" i="1">
              <a:solidFill>
                <a:schemeClr val="dk1"/>
              </a:solidFill>
              <a:effectLst/>
              <a:latin typeface="+mn-lt"/>
              <a:ea typeface="+mn-ea"/>
              <a:cs typeface="+mn-cs"/>
            </a:rPr>
            <a:t>Emission Sources</a:t>
          </a:r>
          <a:r>
            <a:rPr lang="en-NZ" sz="1100">
              <a:solidFill>
                <a:schemeClr val="dk1"/>
              </a:solidFill>
              <a:effectLst/>
              <a:latin typeface="+mn-lt"/>
              <a:ea typeface="+mn-ea"/>
              <a:cs typeface="+mn-cs"/>
            </a:rPr>
            <a:t>. Each </a:t>
          </a:r>
          <a:r>
            <a:rPr lang="en-NZ" sz="1100" i="1">
              <a:solidFill>
                <a:schemeClr val="dk1"/>
              </a:solidFill>
              <a:effectLst/>
              <a:latin typeface="+mn-lt"/>
              <a:ea typeface="+mn-ea"/>
              <a:cs typeface="+mn-cs"/>
            </a:rPr>
            <a:t>Emission Group </a:t>
          </a:r>
          <a:r>
            <a:rPr lang="en-NZ" sz="1100">
              <a:solidFill>
                <a:schemeClr val="dk1"/>
              </a:solidFill>
              <a:effectLst/>
              <a:latin typeface="+mn-lt"/>
              <a:ea typeface="+mn-ea"/>
              <a:cs typeface="+mn-cs"/>
            </a:rPr>
            <a:t>is numbered from 1- 18.</a:t>
          </a:r>
          <a:endParaRPr lang="en-US" sz="1100">
            <a:solidFill>
              <a:schemeClr val="dk1"/>
            </a:solidFill>
            <a:effectLst/>
            <a:latin typeface="+mn-lt"/>
            <a:ea typeface="+mn-ea"/>
            <a:cs typeface="+mn-cs"/>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r>
            <a:rPr lang="en-US" sz="1100" baseline="0">
              <a:solidFill>
                <a:schemeClr val="dk1"/>
              </a:solidFill>
              <a:effectLst/>
              <a:latin typeface="Source Sans Pro" panose="020B0503030403020204" pitchFamily="34" charset="0"/>
              <a:ea typeface="Source Sans Pro" panose="020B0503030403020204" pitchFamily="34" charset="0"/>
              <a:cs typeface="+mn-cs"/>
            </a:rPr>
            <a:t> 	Mandatory Item to be reported if applicable and data is available.</a:t>
          </a:r>
        </a:p>
        <a:p>
          <a:r>
            <a:rPr lang="en-US" sz="1100" baseline="0">
              <a:solidFill>
                <a:schemeClr val="dk1"/>
              </a:solidFill>
              <a:effectLst/>
              <a:latin typeface="Source Sans Pro" panose="020B0503030403020204" pitchFamily="34" charset="0"/>
              <a:ea typeface="Source Sans Pro" panose="020B0503030403020204" pitchFamily="34" charset="0"/>
              <a:cs typeface="+mn-cs"/>
            </a:rPr>
            <a:t>	</a:t>
          </a:r>
          <a:endParaRPr lang="en-US">
            <a:effectLst/>
          </a:endParaRPr>
        </a:p>
        <a:p>
          <a:r>
            <a:rPr lang="en-US" sz="1100" baseline="0">
              <a:solidFill>
                <a:schemeClr val="dk1"/>
              </a:solidFill>
              <a:effectLst/>
              <a:latin typeface="+mn-lt"/>
              <a:ea typeface="+mn-ea"/>
              <a:cs typeface="+mn-cs"/>
            </a:rPr>
            <a:t> 	Optional Item to be reported if applicable and data is available.</a:t>
          </a:r>
        </a:p>
        <a:p>
          <a:r>
            <a:rPr lang="en-US" sz="11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	Click to expand emissions groups.</a:t>
          </a:r>
          <a:endParaRPr lang="en-US">
            <a:effectLst/>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endParaRPr lang="en-US" sz="1100" baseline="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NZ"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solidFill>
              <a:schemeClr val="dk1"/>
            </a:solidFill>
            <a:effectLst/>
            <a:latin typeface="Source Sans Pro" panose="020B0503030403020204" pitchFamily="34" charset="0"/>
            <a:ea typeface="Source Sans Pro" panose="020B0503030403020204" pitchFamily="34" charset="0"/>
            <a:cs typeface="+mn-cs"/>
          </a:endParaRPr>
        </a:p>
        <a:p>
          <a:endParaRPr lang="en-US" sz="1100">
            <a:latin typeface="Source Sans Pro" panose="020B0503030403020204" pitchFamily="34" charset="0"/>
            <a:ea typeface="Source Sans Pro" panose="020B0503030403020204" pitchFamily="34" charset="0"/>
          </a:endParaRPr>
        </a:p>
      </xdr:txBody>
    </xdr:sp>
    <xdr:clientData/>
  </xdr:twoCellAnchor>
  <xdr:twoCellAnchor editAs="oneCell">
    <xdr:from>
      <xdr:col>1</xdr:col>
      <xdr:colOff>53340</xdr:colOff>
      <xdr:row>29</xdr:row>
      <xdr:rowOff>167640</xdr:rowOff>
    </xdr:from>
    <xdr:to>
      <xdr:col>2</xdr:col>
      <xdr:colOff>272311</xdr:colOff>
      <xdr:row>33</xdr:row>
      <xdr:rowOff>55168</xdr:rowOff>
    </xdr:to>
    <xdr:pic>
      <xdr:nvPicPr>
        <xdr:cNvPr id="4" name="Picture 3">
          <a:extLst>
            <a:ext uri="{FF2B5EF4-FFF2-40B4-BE49-F238E27FC236}">
              <a16:creationId xmlns:a16="http://schemas.microsoft.com/office/drawing/2014/main" id="{F2A17D2B-81C7-568E-022B-A0BE8508CE4B}"/>
            </a:ext>
          </a:extLst>
        </xdr:cNvPr>
        <xdr:cNvPicPr>
          <a:picLocks noChangeAspect="1"/>
        </xdr:cNvPicPr>
      </xdr:nvPicPr>
      <xdr:blipFill>
        <a:blip xmlns:r="http://schemas.openxmlformats.org/officeDocument/2006/relationships" r:embed="rId1"/>
        <a:stretch>
          <a:fillRect/>
        </a:stretch>
      </xdr:blipFill>
      <xdr:spPr>
        <a:xfrm>
          <a:off x="662940" y="6118860"/>
          <a:ext cx="828571" cy="619048"/>
        </a:xfrm>
        <a:prstGeom prst="rect">
          <a:avLst/>
        </a:prstGeom>
      </xdr:spPr>
    </xdr:pic>
    <xdr:clientData/>
  </xdr:twoCellAnchor>
  <xdr:twoCellAnchor editAs="oneCell">
    <xdr:from>
      <xdr:col>1</xdr:col>
      <xdr:colOff>335280</xdr:colOff>
      <xdr:row>33</xdr:row>
      <xdr:rowOff>45720</xdr:rowOff>
    </xdr:from>
    <xdr:to>
      <xdr:col>2</xdr:col>
      <xdr:colOff>49490</xdr:colOff>
      <xdr:row>35</xdr:row>
      <xdr:rowOff>60912</xdr:rowOff>
    </xdr:to>
    <xdr:pic>
      <xdr:nvPicPr>
        <xdr:cNvPr id="8" name="Picture 7">
          <a:extLst>
            <a:ext uri="{FF2B5EF4-FFF2-40B4-BE49-F238E27FC236}">
              <a16:creationId xmlns:a16="http://schemas.microsoft.com/office/drawing/2014/main" id="{143926B7-066A-5D92-5B9C-26759175FF8D}"/>
            </a:ext>
          </a:extLst>
        </xdr:cNvPr>
        <xdr:cNvPicPr>
          <a:picLocks noChangeAspect="1"/>
        </xdr:cNvPicPr>
      </xdr:nvPicPr>
      <xdr:blipFill>
        <a:blip xmlns:r="http://schemas.openxmlformats.org/officeDocument/2006/relationships" r:embed="rId2"/>
        <a:stretch>
          <a:fillRect/>
        </a:stretch>
      </xdr:blipFill>
      <xdr:spPr>
        <a:xfrm>
          <a:off x="944880" y="6728460"/>
          <a:ext cx="323810" cy="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600075</xdr:colOff>
      <xdr:row>0</xdr:row>
      <xdr:rowOff>252412</xdr:rowOff>
    </xdr:from>
    <xdr:to>
      <xdr:col>23</xdr:col>
      <xdr:colOff>352425</xdr:colOff>
      <xdr:row>20</xdr:row>
      <xdr:rowOff>114300</xdr:rowOff>
    </xdr:to>
    <xdr:graphicFrame macro="">
      <xdr:nvGraphicFramePr>
        <xdr:cNvPr id="2" name="Chart 1">
          <a:extLst>
            <a:ext uri="{FF2B5EF4-FFF2-40B4-BE49-F238E27FC236}">
              <a16:creationId xmlns:a16="http://schemas.microsoft.com/office/drawing/2014/main" id="{ECD56732-1823-48DF-A278-9E2CACDC2F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0</xdr:colOff>
      <xdr:row>29</xdr:row>
      <xdr:rowOff>0</xdr:rowOff>
    </xdr:from>
    <xdr:to>
      <xdr:col>25</xdr:col>
      <xdr:colOff>304800</xdr:colOff>
      <xdr:row>43</xdr:row>
      <xdr:rowOff>76200</xdr:rowOff>
    </xdr:to>
    <xdr:graphicFrame macro="">
      <xdr:nvGraphicFramePr>
        <xdr:cNvPr id="10" name="Chart 9">
          <a:extLst>
            <a:ext uri="{FF2B5EF4-FFF2-40B4-BE49-F238E27FC236}">
              <a16:creationId xmlns:a16="http://schemas.microsoft.com/office/drawing/2014/main" id="{0845E583-98EC-48E0-8465-228B86D79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11</xdr:row>
      <xdr:rowOff>0</xdr:rowOff>
    </xdr:from>
    <xdr:to>
      <xdr:col>13</xdr:col>
      <xdr:colOff>419100</xdr:colOff>
      <xdr:row>29</xdr:row>
      <xdr:rowOff>47625</xdr:rowOff>
    </xdr:to>
    <xdr:graphicFrame macro="">
      <xdr:nvGraphicFramePr>
        <xdr:cNvPr id="11" name="Chart 10">
          <a:extLst>
            <a:ext uri="{FF2B5EF4-FFF2-40B4-BE49-F238E27FC236}">
              <a16:creationId xmlns:a16="http://schemas.microsoft.com/office/drawing/2014/main" id="{94F605E2-05F0-4EC5-B615-E48F024A72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28575</xdr:colOff>
      <xdr:row>30</xdr:row>
      <xdr:rowOff>104775</xdr:rowOff>
    </xdr:from>
    <xdr:to>
      <xdr:col>15</xdr:col>
      <xdr:colOff>257176</xdr:colOff>
      <xdr:row>54</xdr:row>
      <xdr:rowOff>152400</xdr:rowOff>
    </xdr:to>
    <xdr:graphicFrame macro="">
      <xdr:nvGraphicFramePr>
        <xdr:cNvPr id="12" name="Chart 11">
          <a:extLst>
            <a:ext uri="{FF2B5EF4-FFF2-40B4-BE49-F238E27FC236}">
              <a16:creationId xmlns:a16="http://schemas.microsoft.com/office/drawing/2014/main" id="{7697024C-19BB-4461-85B4-9C24E5627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21</xdr:row>
      <xdr:rowOff>42862</xdr:rowOff>
    </xdr:from>
    <xdr:to>
      <xdr:col>6</xdr:col>
      <xdr:colOff>133350</xdr:colOff>
      <xdr:row>45</xdr:row>
      <xdr:rowOff>76200</xdr:rowOff>
    </xdr:to>
    <xdr:graphicFrame macro="">
      <xdr:nvGraphicFramePr>
        <xdr:cNvPr id="2" name="Chart 1">
          <a:extLst>
            <a:ext uri="{FF2B5EF4-FFF2-40B4-BE49-F238E27FC236}">
              <a16:creationId xmlns:a16="http://schemas.microsoft.com/office/drawing/2014/main" id="{0ABF52D3-BC2F-C685-A8BA-4BD8861980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209549</xdr:colOff>
      <xdr:row>21</xdr:row>
      <xdr:rowOff>38100</xdr:rowOff>
    </xdr:from>
    <xdr:to>
      <xdr:col>17</xdr:col>
      <xdr:colOff>438150</xdr:colOff>
      <xdr:row>45</xdr:row>
      <xdr:rowOff>85725</xdr:rowOff>
    </xdr:to>
    <xdr:graphicFrame macro="">
      <xdr:nvGraphicFramePr>
        <xdr:cNvPr id="5" name="Chart 4">
          <a:extLst>
            <a:ext uri="{FF2B5EF4-FFF2-40B4-BE49-F238E27FC236}">
              <a16:creationId xmlns:a16="http://schemas.microsoft.com/office/drawing/2014/main" id="{349280EB-A5EA-9E1A-AA70-FE046DE11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2400300</xdr:colOff>
      <xdr:row>49</xdr:row>
      <xdr:rowOff>166687</xdr:rowOff>
    </xdr:from>
    <xdr:to>
      <xdr:col>8</xdr:col>
      <xdr:colOff>0</xdr:colOff>
      <xdr:row>64</xdr:row>
      <xdr:rowOff>52387</xdr:rowOff>
    </xdr:to>
    <xdr:graphicFrame macro="">
      <xdr:nvGraphicFramePr>
        <xdr:cNvPr id="7" name="Chart 6">
          <a:extLst>
            <a:ext uri="{FF2B5EF4-FFF2-40B4-BE49-F238E27FC236}">
              <a16:creationId xmlns:a16="http://schemas.microsoft.com/office/drawing/2014/main" id="{939507C8-200B-CAA6-A771-AF9437C91040}"/>
            </a:ext>
            <a:ext uri="{147F2762-F138-4A5C-976F-8EAC2B608ADB}">
              <a16:predDERef xmlns:a16="http://schemas.microsoft.com/office/drawing/2014/main" pred="{349280EB-A5EA-9E1A-AA70-FE046DE11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D8C9-A0D9-486D-8343-EEB199A291EB}">
  <sheetPr codeName="Sheet1">
    <tabColor rgb="FFC9DB41"/>
  </sheetPr>
  <dimension ref="B2:J24"/>
  <sheetViews>
    <sheetView tabSelected="1" topLeftCell="A123" workbookViewId="0">
      <selection activeCell="P24" sqref="P24"/>
    </sheetView>
  </sheetViews>
  <sheetFormatPr defaultRowHeight="14.4" x14ac:dyDescent="0.3"/>
  <sheetData>
    <row r="2" spans="2:2" ht="61.8" x14ac:dyDescent="1.1499999999999999">
      <c r="B2" s="2" t="s">
        <v>0</v>
      </c>
    </row>
    <row r="3" spans="2:2" ht="18" x14ac:dyDescent="0.35">
      <c r="B3" s="3" t="s">
        <v>1</v>
      </c>
    </row>
    <row r="24" spans="10:10" x14ac:dyDescent="0.3">
      <c r="J24" s="7"/>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0A29-B574-4BB9-92AA-F2212DA21CC3}">
  <sheetPr codeName="Sheet2">
    <tabColor rgb="FFC9DB41"/>
  </sheetPr>
  <dimension ref="A1:D32"/>
  <sheetViews>
    <sheetView topLeftCell="A2" workbookViewId="0">
      <selection activeCell="B7" sqref="B7"/>
    </sheetView>
  </sheetViews>
  <sheetFormatPr defaultRowHeight="14.4" x14ac:dyDescent="0.3"/>
  <cols>
    <col min="1" max="1" width="31.109375" customWidth="1"/>
    <col min="2" max="2" width="30.44140625" bestFit="1" customWidth="1"/>
  </cols>
  <sheetData>
    <row r="1" spans="1:4" ht="20.399999999999999" thickBot="1" x14ac:dyDescent="0.45">
      <c r="A1" s="47" t="s">
        <v>2</v>
      </c>
      <c r="B1" s="47"/>
    </row>
    <row r="2" spans="1:4" ht="20.399999999999999" thickTop="1" x14ac:dyDescent="0.4">
      <c r="A2" s="4"/>
      <c r="B2" s="4"/>
    </row>
    <row r="3" spans="1:4" x14ac:dyDescent="0.3">
      <c r="A3" s="5" t="s">
        <v>3</v>
      </c>
      <c r="B3" s="1"/>
      <c r="D3" s="6" t="s">
        <v>4</v>
      </c>
    </row>
    <row r="4" spans="1:4" x14ac:dyDescent="0.3">
      <c r="A4" s="5" t="s">
        <v>5</v>
      </c>
      <c r="B4" s="19"/>
      <c r="D4" s="6" t="s">
        <v>6</v>
      </c>
    </row>
    <row r="5" spans="1:4" x14ac:dyDescent="0.3">
      <c r="A5" s="5" t="s">
        <v>7</v>
      </c>
      <c r="B5" s="1" t="s">
        <v>8</v>
      </c>
      <c r="D5" s="6" t="s">
        <v>9</v>
      </c>
    </row>
    <row r="6" spans="1:4" x14ac:dyDescent="0.3">
      <c r="A6" s="5" t="s">
        <v>10</v>
      </c>
      <c r="B6" s="1" t="s">
        <v>411</v>
      </c>
      <c r="D6" s="6" t="s">
        <v>12</v>
      </c>
    </row>
    <row r="7" spans="1:4" x14ac:dyDescent="0.3">
      <c r="A7" s="5" t="s">
        <v>13</v>
      </c>
      <c r="B7" s="1" t="s">
        <v>369</v>
      </c>
      <c r="D7" s="6" t="s">
        <v>15</v>
      </c>
    </row>
    <row r="8" spans="1:4" x14ac:dyDescent="0.3">
      <c r="A8" s="5" t="s">
        <v>16</v>
      </c>
      <c r="B8" s="25" t="s">
        <v>17</v>
      </c>
      <c r="D8" s="6" t="s">
        <v>18</v>
      </c>
    </row>
    <row r="9" spans="1:4" x14ac:dyDescent="0.3">
      <c r="A9" s="5" t="s">
        <v>19</v>
      </c>
      <c r="B9" s="1" t="s">
        <v>20</v>
      </c>
      <c r="D9" s="6" t="s">
        <v>21</v>
      </c>
    </row>
    <row r="11" spans="1:4" ht="20.399999999999999" thickBot="1" x14ac:dyDescent="0.45">
      <c r="A11" s="9" t="s">
        <v>22</v>
      </c>
      <c r="B11" s="10" t="s">
        <v>23</v>
      </c>
    </row>
    <row r="12" spans="1:4" ht="15" thickTop="1" x14ac:dyDescent="0.3"/>
    <row r="13" spans="1:4" x14ac:dyDescent="0.3">
      <c r="A13" s="22" t="s">
        <v>24</v>
      </c>
      <c r="B13" s="23" t="s">
        <v>25</v>
      </c>
    </row>
    <row r="14" spans="1:4" x14ac:dyDescent="0.3">
      <c r="A14" s="22" t="s">
        <v>26</v>
      </c>
      <c r="B14" s="24">
        <f>Input!AF3</f>
        <v>0</v>
      </c>
    </row>
    <row r="15" spans="1:4" x14ac:dyDescent="0.3">
      <c r="A15" s="22" t="s">
        <v>27</v>
      </c>
      <c r="B15" s="24">
        <f>Input!AF19</f>
        <v>0</v>
      </c>
    </row>
    <row r="16" spans="1:4" ht="15" customHeight="1" x14ac:dyDescent="0.3">
      <c r="A16" s="22" t="s">
        <v>28</v>
      </c>
      <c r="B16" s="24">
        <f>Input!AF118</f>
        <v>0</v>
      </c>
    </row>
    <row r="17" spans="1:2" ht="15" customHeight="1" x14ac:dyDescent="0.3">
      <c r="A17" s="22" t="s">
        <v>29</v>
      </c>
      <c r="B17" s="24">
        <f>Input!AF126</f>
        <v>0</v>
      </c>
    </row>
    <row r="18" spans="1:2" ht="15" customHeight="1" x14ac:dyDescent="0.3">
      <c r="A18" s="22" t="s">
        <v>30</v>
      </c>
      <c r="B18" s="24">
        <f>Input!AF133</f>
        <v>0</v>
      </c>
    </row>
    <row r="19" spans="1:2" ht="15" customHeight="1" x14ac:dyDescent="0.3">
      <c r="A19" s="22" t="s">
        <v>31</v>
      </c>
      <c r="B19" s="24">
        <f>Input!AF151</f>
        <v>0</v>
      </c>
    </row>
    <row r="20" spans="1:2" ht="15" customHeight="1" x14ac:dyDescent="0.3">
      <c r="A20" s="22" t="s">
        <v>32</v>
      </c>
      <c r="B20" s="24">
        <f>Input!AF178</f>
        <v>0</v>
      </c>
    </row>
    <row r="21" spans="1:2" ht="15" customHeight="1" x14ac:dyDescent="0.3">
      <c r="A21" s="22" t="s">
        <v>33</v>
      </c>
      <c r="B21" s="24">
        <f>Input!AF198</f>
        <v>0</v>
      </c>
    </row>
    <row r="22" spans="1:2" ht="15" customHeight="1" x14ac:dyDescent="0.3">
      <c r="A22" s="22" t="s">
        <v>34</v>
      </c>
      <c r="B22" s="24">
        <f>Input!AF236</f>
        <v>0</v>
      </c>
    </row>
    <row r="23" spans="1:2" ht="15" customHeight="1" x14ac:dyDescent="0.3">
      <c r="A23" s="22" t="s">
        <v>35</v>
      </c>
      <c r="B23" s="24">
        <f>Input!AF243</f>
        <v>0</v>
      </c>
    </row>
    <row r="24" spans="1:2" ht="15" customHeight="1" x14ac:dyDescent="0.3">
      <c r="A24" s="22" t="s">
        <v>36</v>
      </c>
      <c r="B24" s="24">
        <f>Input!AF262</f>
        <v>0</v>
      </c>
    </row>
    <row r="25" spans="1:2" ht="15" customHeight="1" x14ac:dyDescent="0.3">
      <c r="A25" s="22" t="s">
        <v>37</v>
      </c>
      <c r="B25" s="24">
        <f>Input!AF270</f>
        <v>0</v>
      </c>
    </row>
    <row r="26" spans="1:2" ht="15" customHeight="1" x14ac:dyDescent="0.3">
      <c r="A26" s="22" t="s">
        <v>38</v>
      </c>
      <c r="B26" s="24">
        <f>Input!AF288</f>
        <v>0</v>
      </c>
    </row>
    <row r="27" spans="1:2" x14ac:dyDescent="0.3">
      <c r="A27" s="22" t="s">
        <v>39</v>
      </c>
      <c r="B27" s="24">
        <f>Input!AF293</f>
        <v>0</v>
      </c>
    </row>
    <row r="28" spans="1:2" x14ac:dyDescent="0.3">
      <c r="A28" s="22" t="s">
        <v>40</v>
      </c>
      <c r="B28" s="24">
        <f>Input!AF302</f>
        <v>0</v>
      </c>
    </row>
    <row r="29" spans="1:2" x14ac:dyDescent="0.3">
      <c r="A29" s="22" t="s">
        <v>41</v>
      </c>
      <c r="B29" s="24">
        <f>Input!AF316</f>
        <v>0</v>
      </c>
    </row>
    <row r="30" spans="1:2" x14ac:dyDescent="0.3">
      <c r="A30" s="22" t="s">
        <v>42</v>
      </c>
      <c r="B30" s="24">
        <f>Input!AF321</f>
        <v>0</v>
      </c>
    </row>
    <row r="31" spans="1:2" x14ac:dyDescent="0.3">
      <c r="A31" s="22" t="s">
        <v>43</v>
      </c>
      <c r="B31" s="24">
        <f>Input!AF333</f>
        <v>0</v>
      </c>
    </row>
    <row r="32" spans="1:2" x14ac:dyDescent="0.3">
      <c r="A32" s="22" t="s">
        <v>23</v>
      </c>
      <c r="B32" s="24">
        <f>SUM('Project Details'!B14:B31)</f>
        <v>0</v>
      </c>
    </row>
  </sheetData>
  <sheetProtection sheet="1" objects="1" scenarios="1"/>
  <mergeCells count="1">
    <mergeCell ref="A1:B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C09F24-606B-4EB6-8AA1-1E7B7B411391}">
          <x14:formula1>
            <xm:f>Lookup!$A$3:$A$36</xm:f>
          </x14:formula1>
          <xm:sqref>B7</xm:sqref>
        </x14:dataValidation>
        <x14:dataValidation type="list" allowBlank="1" showInputMessage="1" showErrorMessage="1" xr:uid="{AB01F460-6317-4CA2-9AAA-E080760745EC}">
          <x14:formula1>
            <xm:f>Lookup!$E$3:$E$14</xm:f>
          </x14:formula1>
          <xm:sqref>B9</xm:sqref>
        </x14:dataValidation>
        <x14:dataValidation type="list" allowBlank="1" showInputMessage="1" showErrorMessage="1" xr:uid="{72C642FA-BF71-49BB-8DF9-1F4681498442}">
          <x14:formula1>
            <xm:f>'Index Formatting'!$D$1:$F$1</xm:f>
          </x14:formula1>
          <xm:sqref>B6</xm:sqref>
        </x14:dataValidation>
        <x14:dataValidation type="list" allowBlank="1" showInputMessage="1" showErrorMessage="1" xr:uid="{9CC0116F-FB54-4B3F-A1D8-E2CC012A6C46}">
          <x14:formula1>
            <xm:f>Lookup!$K$3:$K$4</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9985-D637-46C1-A54A-D59B4D6E2690}">
  <sheetPr codeName="Sheet4">
    <tabColor rgb="FFC9DB41"/>
  </sheetPr>
  <dimension ref="A1:AI336"/>
  <sheetViews>
    <sheetView workbookViewId="0">
      <selection activeCell="D343" sqref="D343"/>
    </sheetView>
  </sheetViews>
  <sheetFormatPr defaultRowHeight="14.4" outlineLevelRow="1" x14ac:dyDescent="0.3"/>
  <cols>
    <col min="2" max="2" width="49.6640625" bestFit="1" customWidth="1"/>
    <col min="3" max="3" width="9.109375" style="38"/>
    <col min="4" max="4" width="26.5546875" style="40" customWidth="1"/>
    <col min="5" max="5" width="6.33203125" hidden="1" customWidth="1"/>
    <col min="6" max="6" width="57.6640625" bestFit="1" customWidth="1"/>
    <col min="8" max="31" width="9" style="35" customWidth="1"/>
    <col min="32" max="32" width="25.5546875" customWidth="1"/>
    <col min="33" max="33" width="16.21875" bestFit="1" customWidth="1"/>
    <col min="34" max="34" width="20.33203125" bestFit="1" customWidth="1"/>
    <col min="35" max="35" width="8.44140625" bestFit="1" customWidth="1"/>
  </cols>
  <sheetData>
    <row r="1" spans="1:35" ht="19.8" customHeight="1" x14ac:dyDescent="0.4">
      <c r="A1" s="49" t="s">
        <v>44</v>
      </c>
      <c r="B1" s="49"/>
      <c r="C1" s="49" t="s">
        <v>45</v>
      </c>
      <c r="D1" s="49"/>
      <c r="E1" s="49" t="s">
        <v>46</v>
      </c>
      <c r="F1" s="49"/>
      <c r="G1" s="49" t="s">
        <v>47</v>
      </c>
      <c r="H1" s="51" t="s">
        <v>48</v>
      </c>
      <c r="I1" s="51"/>
      <c r="J1" s="51"/>
      <c r="K1" s="51"/>
      <c r="L1" s="51"/>
      <c r="M1" s="51"/>
      <c r="N1" s="51"/>
      <c r="O1" s="51"/>
      <c r="P1" s="51"/>
      <c r="Q1" s="51"/>
      <c r="R1" s="51"/>
      <c r="S1" s="51"/>
      <c r="T1" s="51" t="s">
        <v>99</v>
      </c>
      <c r="U1" s="51"/>
      <c r="V1" s="51"/>
      <c r="W1" s="51"/>
      <c r="X1" s="51"/>
      <c r="Y1" s="51"/>
      <c r="Z1" s="51"/>
      <c r="AA1" s="51"/>
      <c r="AB1" s="51"/>
      <c r="AC1" s="51"/>
      <c r="AD1" s="51"/>
      <c r="AE1" s="51"/>
      <c r="AF1" s="48" t="s">
        <v>100</v>
      </c>
      <c r="AG1" s="48" t="s">
        <v>49</v>
      </c>
      <c r="AH1" s="48" t="s">
        <v>50</v>
      </c>
      <c r="AI1" s="48" t="s">
        <v>51</v>
      </c>
    </row>
    <row r="2" spans="1:35" ht="31.2" customHeight="1" x14ac:dyDescent="0.3">
      <c r="A2" s="49"/>
      <c r="B2" s="49"/>
      <c r="C2" s="49"/>
      <c r="D2" s="49"/>
      <c r="E2" s="49"/>
      <c r="F2" s="49"/>
      <c r="G2" s="49"/>
      <c r="H2" s="26" t="str">
        <f>IF('Project Details'!B8="Annual", "Total", 'Project Details'!B9)</f>
        <v>Jun</v>
      </c>
      <c r="I2" s="26" t="str">
        <f>IF('Project Details'!$B$8="Yearly","", VLOOKUP('Project Details'!$B$9, 'Month Table'!$A$2:$Z$13, 2, FALSE))</f>
        <v>Jul</v>
      </c>
      <c r="J2" s="26" t="str">
        <f>IF('Project Details'!$B$8="Yearly","", VLOOKUP('Project Details'!$B$9, 'Month Table'!$A$2:$Z$13, 3, FALSE))</f>
        <v>Aug</v>
      </c>
      <c r="K2" s="26" t="str">
        <f>IF('Project Details'!$B$8="Yearly","", VLOOKUP('Project Details'!$B$9, 'Month Table'!$A$2:$Z$13, 4, FALSE))</f>
        <v>Sep</v>
      </c>
      <c r="L2" s="26" t="str">
        <f>IF('Project Details'!$B$8="Yearly","", VLOOKUP('Project Details'!$B$9, 'Month Table'!$A$2:$Z$13, 5, FALSE))</f>
        <v>Oct</v>
      </c>
      <c r="M2" s="26" t="str">
        <f>IF('Project Details'!$B$8="Yearly","", VLOOKUP('Project Details'!$B$9, 'Month Table'!$A$2:$Z$13, 6, FALSE))</f>
        <v>Nov</v>
      </c>
      <c r="N2" s="26" t="str">
        <f>IF('Project Details'!$B$8="Yearly","", VLOOKUP('Project Details'!$B$9, 'Month Table'!$A$2:$Z$13, 7, FALSE))</f>
        <v>Dec</v>
      </c>
      <c r="O2" s="26" t="str">
        <f>IF('Project Details'!$B$8="Yearly","", VLOOKUP('Project Details'!$B$9, 'Month Table'!$A$2:$Z$13, 8, FALSE))</f>
        <v>Jan</v>
      </c>
      <c r="P2" s="26" t="str">
        <f>IF('Project Details'!$B$8="Yearly","", VLOOKUP('Project Details'!$B$9, 'Month Table'!$A$2:$Z$13, 9, FALSE))</f>
        <v>Feb</v>
      </c>
      <c r="Q2" s="26" t="str">
        <f>IF('Project Details'!$B$8="Yearly","", VLOOKUP('Project Details'!$B$9, 'Month Table'!$A$2:$Z$13, 10, FALSE))</f>
        <v>Mar</v>
      </c>
      <c r="R2" s="26" t="str">
        <f>IF('Project Details'!$B$8="Yearly","", VLOOKUP('Project Details'!$B$9, 'Month Table'!$A$2:$Z$13, 11, FALSE))</f>
        <v>Apr</v>
      </c>
      <c r="S2" s="26" t="str">
        <f>IF('Project Details'!$B$8="Yearly","", VLOOKUP('Project Details'!$B$9, 'Month Table'!$A$2:$Z$13, 12, FALSE))</f>
        <v>May</v>
      </c>
      <c r="T2" s="26" t="str">
        <f>IF('Project Details'!B8="Yearly", "", 'Project Details'!B9)</f>
        <v>Jun</v>
      </c>
      <c r="U2" s="26" t="str">
        <f>IF('Project Details'!$B$8="Yearly","", VLOOKUP('Project Details'!$B$9, 'Month Table'!$A$2:$Z$13, 2, FALSE))</f>
        <v>Jul</v>
      </c>
      <c r="V2" s="26" t="str">
        <f>IF('Project Details'!$B$8="Yearly","", VLOOKUP('Project Details'!$B$9, 'Month Table'!$A$2:$Z$13, 3, FALSE))</f>
        <v>Aug</v>
      </c>
      <c r="W2" s="26" t="str">
        <f>IF('Project Details'!$B$8="Yearly","", VLOOKUP('Project Details'!$B$9, 'Month Table'!$A$2:$Z$13, 4, FALSE))</f>
        <v>Sep</v>
      </c>
      <c r="X2" s="26" t="str">
        <f>IF('Project Details'!$B$8="Yearly","", VLOOKUP('Project Details'!$B$9, 'Month Table'!$A$2:$Z$13, 5, FALSE))</f>
        <v>Oct</v>
      </c>
      <c r="Y2" s="26" t="str">
        <f>IF('Project Details'!$B$8="Yearly","", VLOOKUP('Project Details'!$B$9, 'Month Table'!$A$2:$Z$13, 6, FALSE))</f>
        <v>Nov</v>
      </c>
      <c r="Z2" s="26" t="str">
        <f>IF('Project Details'!$B$8="Yearly","", VLOOKUP('Project Details'!$B$9, 'Month Table'!$A$2:$Z$13, 7, FALSE))</f>
        <v>Dec</v>
      </c>
      <c r="AA2" s="26" t="str">
        <f>IF('Project Details'!$B$8="Yearly","", VLOOKUP('Project Details'!$B$9, 'Month Table'!$A$2:$Z$13, 8, FALSE))</f>
        <v>Jan</v>
      </c>
      <c r="AB2" s="26" t="str">
        <f>IF('Project Details'!$B$8="Yearly","", VLOOKUP('Project Details'!$B$9, 'Month Table'!$A$2:$Z$13, 9, FALSE))</f>
        <v>Feb</v>
      </c>
      <c r="AC2" s="26" t="str">
        <f>IF('Project Details'!$B$8="Yearly","", VLOOKUP('Project Details'!$B$9, 'Month Table'!$A$2:$Z$13, 10, FALSE))</f>
        <v>Mar</v>
      </c>
      <c r="AD2" s="26" t="str">
        <f>IF('Project Details'!$B$8="Yearly","", VLOOKUP('Project Details'!$B$9, 'Month Table'!$A$2:$Z$13, 11, FALSE))</f>
        <v>Apr</v>
      </c>
      <c r="AE2" s="26" t="str">
        <f>IF('Project Details'!$B$8="Yearly","", VLOOKUP('Project Details'!$B$9, 'Month Table'!$A$2:$Z$13, 12, FALSE))</f>
        <v>May</v>
      </c>
      <c r="AF2" s="48"/>
      <c r="AG2" s="48"/>
      <c r="AH2" s="48"/>
      <c r="AI2" s="48"/>
    </row>
    <row r="3" spans="1:35" ht="19.95" customHeight="1" x14ac:dyDescent="0.3">
      <c r="A3" s="49" t="s">
        <v>26</v>
      </c>
      <c r="B3" s="49"/>
      <c r="C3" s="49"/>
      <c r="D3" s="49"/>
      <c r="E3" s="49"/>
      <c r="F3" s="49"/>
      <c r="G3" s="49"/>
      <c r="H3" s="41"/>
      <c r="I3" s="42"/>
      <c r="J3" s="42"/>
      <c r="K3" s="42"/>
      <c r="L3" s="42"/>
      <c r="M3" s="42"/>
      <c r="N3" s="42"/>
      <c r="O3" s="42"/>
      <c r="P3" s="42"/>
      <c r="Q3" s="42"/>
      <c r="R3" s="42"/>
      <c r="S3" s="42"/>
      <c r="T3" s="42"/>
      <c r="U3" s="42"/>
      <c r="V3" s="42"/>
      <c r="W3" s="42"/>
      <c r="X3" s="42"/>
      <c r="Y3" s="42"/>
      <c r="Z3" s="42"/>
      <c r="AA3" s="42"/>
      <c r="AB3" s="42"/>
      <c r="AC3" s="42"/>
      <c r="AD3" s="42"/>
      <c r="AE3" s="43"/>
      <c r="AF3" s="34">
        <f>SUM(AF4:AF18)</f>
        <v>0</v>
      </c>
      <c r="AG3" s="44"/>
      <c r="AH3" s="44"/>
      <c r="AI3" s="44"/>
    </row>
    <row r="4" spans="1:35" ht="18" hidden="1" customHeight="1" outlineLevel="1" x14ac:dyDescent="0.3">
      <c r="A4" s="50">
        <v>1</v>
      </c>
      <c r="B4" s="50" t="s">
        <v>26</v>
      </c>
      <c r="C4" s="27" t="str">
        <f>'Index Formatting'!$I$2</f>
        <v>M</v>
      </c>
      <c r="D4" s="50" t="s">
        <v>71</v>
      </c>
      <c r="E4" s="28">
        <f>_xlfn.XLOOKUP(F4, Lookups!B:B, Lookups!A:A)</f>
        <v>0</v>
      </c>
      <c r="F4" s="28" t="s">
        <v>101</v>
      </c>
      <c r="G4" s="28" t="s">
        <v>70</v>
      </c>
      <c r="H4" s="44"/>
      <c r="I4" s="44"/>
      <c r="J4" s="44"/>
      <c r="K4" s="44"/>
      <c r="L4" s="44"/>
      <c r="M4" s="44"/>
      <c r="N4" s="44"/>
      <c r="O4" s="44"/>
      <c r="P4" s="44"/>
      <c r="Q4" s="44"/>
      <c r="R4" s="44"/>
      <c r="S4" s="44"/>
      <c r="T4" s="45">
        <f>H4*_xlfn.XLOOKUP($E4, EFs!$A:$A, EFs!$F:$F)*1000</f>
        <v>0</v>
      </c>
      <c r="U4" s="45">
        <f>I4*_xlfn.XLOOKUP($E4, EFs!$A:$A, EFs!$F:$F)*1000</f>
        <v>0</v>
      </c>
      <c r="V4" s="45">
        <f>J4*_xlfn.XLOOKUP($E4, EFs!$A:$A, EFs!$F:$F)*1000</f>
        <v>0</v>
      </c>
      <c r="W4" s="45">
        <f>K4*_xlfn.XLOOKUP($E4, EFs!$A:$A, EFs!$F:$F)*1000</f>
        <v>0</v>
      </c>
      <c r="X4" s="45">
        <f>L4*_xlfn.XLOOKUP($E4, EFs!$A:$A, EFs!$F:$F)*1000</f>
        <v>0</v>
      </c>
      <c r="Y4" s="45">
        <f>M4*_xlfn.XLOOKUP($E4, EFs!$A:$A, EFs!$F:$F)*1000</f>
        <v>0</v>
      </c>
      <c r="Z4" s="45">
        <f>N4*_xlfn.XLOOKUP($E4, EFs!$A:$A, EFs!$F:$F)*1000</f>
        <v>0</v>
      </c>
      <c r="AA4" s="45">
        <f>O4*_xlfn.XLOOKUP($E4, EFs!$A:$A, EFs!$F:$F)*1000</f>
        <v>0</v>
      </c>
      <c r="AB4" s="45">
        <f>P4*_xlfn.XLOOKUP($E4, EFs!$A:$A, EFs!$F:$F)*1000</f>
        <v>0</v>
      </c>
      <c r="AC4" s="45">
        <f>Q4*_xlfn.XLOOKUP($E4, EFs!$A:$A, EFs!$F:$F)*1000</f>
        <v>0</v>
      </c>
      <c r="AD4" s="45">
        <f>R4*_xlfn.XLOOKUP($E4, EFs!$A:$A, EFs!$F:$F)*1000</f>
        <v>0</v>
      </c>
      <c r="AE4" s="45">
        <f>S4*_xlfn.XLOOKUP($E4, EFs!$A:$A, EFs!$F:$F)*1000</f>
        <v>0</v>
      </c>
      <c r="AF4" s="34">
        <f>SUM(T4:AE4)</f>
        <v>0</v>
      </c>
      <c r="AG4" s="44"/>
      <c r="AH4" s="44"/>
      <c r="AI4" s="44"/>
    </row>
    <row r="5" spans="1:35" ht="18" hidden="1" customHeight="1" outlineLevel="1" x14ac:dyDescent="0.3">
      <c r="A5" s="50"/>
      <c r="B5" s="50"/>
      <c r="C5" s="27" t="str">
        <f>'Index Formatting'!$I$2</f>
        <v>M</v>
      </c>
      <c r="D5" s="50"/>
      <c r="E5" s="28">
        <f>_xlfn.XLOOKUP(F5, Lookups!B:B, Lookups!A:A)</f>
        <v>0</v>
      </c>
      <c r="F5" s="28" t="s">
        <v>101</v>
      </c>
      <c r="G5" s="28" t="s">
        <v>70</v>
      </c>
      <c r="H5" s="44"/>
      <c r="I5" s="44"/>
      <c r="J5" s="44"/>
      <c r="K5" s="44"/>
      <c r="L5" s="44"/>
      <c r="M5" s="44"/>
      <c r="N5" s="44"/>
      <c r="O5" s="44"/>
      <c r="P5" s="44"/>
      <c r="Q5" s="44"/>
      <c r="R5" s="44"/>
      <c r="S5" s="44"/>
      <c r="T5" s="45">
        <f>H5*_xlfn.XLOOKUP($E5, EFs!$A:$A, EFs!$F:$F)*1000</f>
        <v>0</v>
      </c>
      <c r="U5" s="45">
        <f>I5*_xlfn.XLOOKUP($E5, EFs!$A:$A, EFs!$F:$F)*1000</f>
        <v>0</v>
      </c>
      <c r="V5" s="45">
        <f>J5*_xlfn.XLOOKUP($E5, EFs!$A:$A, EFs!$F:$F)*1000</f>
        <v>0</v>
      </c>
      <c r="W5" s="45">
        <f>K5*_xlfn.XLOOKUP($E5, EFs!$A:$A, EFs!$F:$F)*1000</f>
        <v>0</v>
      </c>
      <c r="X5" s="45">
        <f>L5*_xlfn.XLOOKUP($E5, EFs!$A:$A, EFs!$F:$F)*1000</f>
        <v>0</v>
      </c>
      <c r="Y5" s="45">
        <f>M5*_xlfn.XLOOKUP($E5, EFs!$A:$A, EFs!$F:$F)*1000</f>
        <v>0</v>
      </c>
      <c r="Z5" s="45">
        <f>N5*_xlfn.XLOOKUP($E5, EFs!$A:$A, EFs!$F:$F)*1000</f>
        <v>0</v>
      </c>
      <c r="AA5" s="45">
        <f>O5*_xlfn.XLOOKUP($E5, EFs!$A:$A, EFs!$F:$F)*1000</f>
        <v>0</v>
      </c>
      <c r="AB5" s="45">
        <f>P5*_xlfn.XLOOKUP($E5, EFs!$A:$A, EFs!$F:$F)*1000</f>
        <v>0</v>
      </c>
      <c r="AC5" s="45">
        <f>Q5*_xlfn.XLOOKUP($E5, EFs!$A:$A, EFs!$F:$F)*1000</f>
        <v>0</v>
      </c>
      <c r="AD5" s="45">
        <f>R5*_xlfn.XLOOKUP($E5, EFs!$A:$A, EFs!$F:$F)*1000</f>
        <v>0</v>
      </c>
      <c r="AE5" s="45">
        <f>S5*_xlfn.XLOOKUP($E5, EFs!$A:$A, EFs!$F:$F)*1000</f>
        <v>0</v>
      </c>
      <c r="AF5" s="34">
        <f t="shared" ref="AF5:AF30" si="0">SUM(T5:AE5)</f>
        <v>0</v>
      </c>
      <c r="AG5" s="44"/>
      <c r="AH5" s="44"/>
      <c r="AI5" s="44"/>
    </row>
    <row r="6" spans="1:35" ht="18" hidden="1" customHeight="1" outlineLevel="1" x14ac:dyDescent="0.3">
      <c r="A6" s="50"/>
      <c r="B6" s="50"/>
      <c r="C6" s="27" t="str">
        <f>'Index Formatting'!$I$2</f>
        <v>M</v>
      </c>
      <c r="D6" s="50"/>
      <c r="E6" s="28">
        <f>_xlfn.XLOOKUP(F6, Lookups!B:B, Lookups!A:A)</f>
        <v>0</v>
      </c>
      <c r="F6" s="28" t="s">
        <v>101</v>
      </c>
      <c r="G6" s="28" t="s">
        <v>70</v>
      </c>
      <c r="H6" s="44"/>
      <c r="I6" s="44"/>
      <c r="J6" s="44"/>
      <c r="K6" s="44"/>
      <c r="L6" s="44"/>
      <c r="M6" s="44"/>
      <c r="N6" s="44"/>
      <c r="O6" s="44"/>
      <c r="P6" s="44"/>
      <c r="Q6" s="44"/>
      <c r="R6" s="44"/>
      <c r="S6" s="44"/>
      <c r="T6" s="45">
        <f>H6*_xlfn.XLOOKUP($E6, EFs!$A:$A, EFs!$F:$F)*1000</f>
        <v>0</v>
      </c>
      <c r="U6" s="45">
        <f>I6*_xlfn.XLOOKUP($E6, EFs!$A:$A, EFs!$F:$F)*1000</f>
        <v>0</v>
      </c>
      <c r="V6" s="45">
        <f>J6*_xlfn.XLOOKUP($E6, EFs!$A:$A, EFs!$F:$F)*1000</f>
        <v>0</v>
      </c>
      <c r="W6" s="45">
        <f>K6*_xlfn.XLOOKUP($E6, EFs!$A:$A, EFs!$F:$F)*1000</f>
        <v>0</v>
      </c>
      <c r="X6" s="45">
        <f>L6*_xlfn.XLOOKUP($E6, EFs!$A:$A, EFs!$F:$F)*1000</f>
        <v>0</v>
      </c>
      <c r="Y6" s="45">
        <f>M6*_xlfn.XLOOKUP($E6, EFs!$A:$A, EFs!$F:$F)*1000</f>
        <v>0</v>
      </c>
      <c r="Z6" s="45">
        <f>N6*_xlfn.XLOOKUP($E6, EFs!$A:$A, EFs!$F:$F)*1000</f>
        <v>0</v>
      </c>
      <c r="AA6" s="45">
        <f>O6*_xlfn.XLOOKUP($E6, EFs!$A:$A, EFs!$F:$F)*1000</f>
        <v>0</v>
      </c>
      <c r="AB6" s="45">
        <f>P6*_xlfn.XLOOKUP($E6, EFs!$A:$A, EFs!$F:$F)*1000</f>
        <v>0</v>
      </c>
      <c r="AC6" s="45">
        <f>Q6*_xlfn.XLOOKUP($E6, EFs!$A:$A, EFs!$F:$F)*1000</f>
        <v>0</v>
      </c>
      <c r="AD6" s="45">
        <f>R6*_xlfn.XLOOKUP($E6, EFs!$A:$A, EFs!$F:$F)*1000</f>
        <v>0</v>
      </c>
      <c r="AE6" s="45">
        <f>S6*_xlfn.XLOOKUP($E6, EFs!$A:$A, EFs!$F:$F)*1000</f>
        <v>0</v>
      </c>
      <c r="AF6" s="34">
        <f t="shared" si="0"/>
        <v>0</v>
      </c>
      <c r="AG6" s="44"/>
      <c r="AH6" s="44"/>
      <c r="AI6" s="44"/>
    </row>
    <row r="7" spans="1:35" ht="18" hidden="1" customHeight="1" outlineLevel="1" x14ac:dyDescent="0.3">
      <c r="A7" s="50"/>
      <c r="B7" s="50"/>
      <c r="C7" s="27" t="str">
        <f>'Index Formatting'!$I$2</f>
        <v>M</v>
      </c>
      <c r="D7" s="50"/>
      <c r="E7" s="28">
        <f>_xlfn.XLOOKUP(F7, Lookups!B:B, Lookups!A:A)</f>
        <v>0</v>
      </c>
      <c r="F7" s="28" t="s">
        <v>101</v>
      </c>
      <c r="G7" s="28" t="s">
        <v>70</v>
      </c>
      <c r="H7" s="44"/>
      <c r="I7" s="44"/>
      <c r="J7" s="44"/>
      <c r="K7" s="44"/>
      <c r="L7" s="44"/>
      <c r="M7" s="44"/>
      <c r="N7" s="44"/>
      <c r="O7" s="44"/>
      <c r="P7" s="44"/>
      <c r="Q7" s="44"/>
      <c r="R7" s="44"/>
      <c r="S7" s="44"/>
      <c r="T7" s="45">
        <f>H7*_xlfn.XLOOKUP($E7, EFs!$A:$A, EFs!$F:$F)*1000</f>
        <v>0</v>
      </c>
      <c r="U7" s="45">
        <f>I7*_xlfn.XLOOKUP($E7, EFs!$A:$A, EFs!$F:$F)*1000</f>
        <v>0</v>
      </c>
      <c r="V7" s="45">
        <f>J7*_xlfn.XLOOKUP($E7, EFs!$A:$A, EFs!$F:$F)*1000</f>
        <v>0</v>
      </c>
      <c r="W7" s="45">
        <f>K7*_xlfn.XLOOKUP($E7, EFs!$A:$A, EFs!$F:$F)*1000</f>
        <v>0</v>
      </c>
      <c r="X7" s="45">
        <f>L7*_xlfn.XLOOKUP($E7, EFs!$A:$A, EFs!$F:$F)*1000</f>
        <v>0</v>
      </c>
      <c r="Y7" s="45">
        <f>M7*_xlfn.XLOOKUP($E7, EFs!$A:$A, EFs!$F:$F)*1000</f>
        <v>0</v>
      </c>
      <c r="Z7" s="45">
        <f>N7*_xlfn.XLOOKUP($E7, EFs!$A:$A, EFs!$F:$F)*1000</f>
        <v>0</v>
      </c>
      <c r="AA7" s="45">
        <f>O7*_xlfn.XLOOKUP($E7, EFs!$A:$A, EFs!$F:$F)*1000</f>
        <v>0</v>
      </c>
      <c r="AB7" s="45">
        <f>P7*_xlfn.XLOOKUP($E7, EFs!$A:$A, EFs!$F:$F)*1000</f>
        <v>0</v>
      </c>
      <c r="AC7" s="45">
        <f>Q7*_xlfn.XLOOKUP($E7, EFs!$A:$A, EFs!$F:$F)*1000</f>
        <v>0</v>
      </c>
      <c r="AD7" s="45">
        <f>R7*_xlfn.XLOOKUP($E7, EFs!$A:$A, EFs!$F:$F)*1000</f>
        <v>0</v>
      </c>
      <c r="AE7" s="45">
        <f>S7*_xlfn.XLOOKUP($E7, EFs!$A:$A, EFs!$F:$F)*1000</f>
        <v>0</v>
      </c>
      <c r="AF7" s="34">
        <f t="shared" si="0"/>
        <v>0</v>
      </c>
      <c r="AG7" s="44"/>
      <c r="AH7" s="44"/>
      <c r="AI7" s="44"/>
    </row>
    <row r="8" spans="1:35" ht="18" hidden="1" customHeight="1" outlineLevel="1" x14ac:dyDescent="0.3">
      <c r="A8" s="50"/>
      <c r="B8" s="50"/>
      <c r="C8" s="27" t="str">
        <f>'Index Formatting'!$I$2</f>
        <v>M</v>
      </c>
      <c r="D8" s="50" t="s">
        <v>79</v>
      </c>
      <c r="E8" s="28">
        <v>27</v>
      </c>
      <c r="F8" s="28" t="s">
        <v>102</v>
      </c>
      <c r="G8" s="28" t="s">
        <v>70</v>
      </c>
      <c r="H8" s="44"/>
      <c r="I8" s="44"/>
      <c r="J8" s="44"/>
      <c r="K8" s="44"/>
      <c r="L8" s="44"/>
      <c r="M8" s="44"/>
      <c r="N8" s="44"/>
      <c r="O8" s="44"/>
      <c r="P8" s="44"/>
      <c r="Q8" s="44"/>
      <c r="R8" s="44"/>
      <c r="S8" s="44"/>
      <c r="T8" s="45">
        <f>H8*_xlfn.XLOOKUP($E8, EFs!$A:$A, EFs!$F:$F)*1000</f>
        <v>0</v>
      </c>
      <c r="U8" s="45">
        <f>I8*_xlfn.XLOOKUP($E8, EFs!$A:$A, EFs!$F:$F)*1000</f>
        <v>0</v>
      </c>
      <c r="V8" s="45">
        <f>J8*_xlfn.XLOOKUP($E8, EFs!$A:$A, EFs!$F:$F)*1000</f>
        <v>0</v>
      </c>
      <c r="W8" s="45">
        <f>K8*_xlfn.XLOOKUP($E8, EFs!$A:$A, EFs!$F:$F)*1000</f>
        <v>0</v>
      </c>
      <c r="X8" s="45">
        <f>L8*_xlfn.XLOOKUP($E8, EFs!$A:$A, EFs!$F:$F)*1000</f>
        <v>0</v>
      </c>
      <c r="Y8" s="45">
        <f>M8*_xlfn.XLOOKUP($E8, EFs!$A:$A, EFs!$F:$F)*1000</f>
        <v>0</v>
      </c>
      <c r="Z8" s="45">
        <f>N8*_xlfn.XLOOKUP($E8, EFs!$A:$A, EFs!$F:$F)*1000</f>
        <v>0</v>
      </c>
      <c r="AA8" s="45">
        <f>O8*_xlfn.XLOOKUP($E8, EFs!$A:$A, EFs!$F:$F)*1000</f>
        <v>0</v>
      </c>
      <c r="AB8" s="45">
        <f>P8*_xlfn.XLOOKUP($E8, EFs!$A:$A, EFs!$F:$F)*1000</f>
        <v>0</v>
      </c>
      <c r="AC8" s="45">
        <f>Q8*_xlfn.XLOOKUP($E8, EFs!$A:$A, EFs!$F:$F)*1000</f>
        <v>0</v>
      </c>
      <c r="AD8" s="45">
        <f>R8*_xlfn.XLOOKUP($E8, EFs!$A:$A, EFs!$F:$F)*1000</f>
        <v>0</v>
      </c>
      <c r="AE8" s="45">
        <f>S8*_xlfn.XLOOKUP($E8, EFs!$A:$A, EFs!$F:$F)*1000</f>
        <v>0</v>
      </c>
      <c r="AF8" s="34">
        <f t="shared" si="0"/>
        <v>0</v>
      </c>
      <c r="AG8" s="44"/>
      <c r="AH8" s="44"/>
      <c r="AI8" s="44"/>
    </row>
    <row r="9" spans="1:35" ht="18" hidden="1" customHeight="1" outlineLevel="1" x14ac:dyDescent="0.3">
      <c r="A9" s="50"/>
      <c r="B9" s="50"/>
      <c r="C9" s="27" t="str">
        <f>'Index Formatting'!$I$2</f>
        <v>M</v>
      </c>
      <c r="D9" s="50"/>
      <c r="E9" s="28">
        <v>28</v>
      </c>
      <c r="F9" s="28" t="s">
        <v>103</v>
      </c>
      <c r="G9" s="28" t="s">
        <v>70</v>
      </c>
      <c r="H9" s="44"/>
      <c r="I9" s="44"/>
      <c r="J9" s="44"/>
      <c r="K9" s="44"/>
      <c r="L9" s="44"/>
      <c r="M9" s="44"/>
      <c r="N9" s="44"/>
      <c r="O9" s="44"/>
      <c r="P9" s="44"/>
      <c r="Q9" s="44"/>
      <c r="R9" s="44"/>
      <c r="S9" s="44"/>
      <c r="T9" s="45">
        <f>H9*_xlfn.XLOOKUP($E9, EFs!$A:$A, EFs!$F:$F)*1000</f>
        <v>0</v>
      </c>
      <c r="U9" s="45">
        <f>I9*_xlfn.XLOOKUP($E9, EFs!$A:$A, EFs!$F:$F)*1000</f>
        <v>0</v>
      </c>
      <c r="V9" s="45">
        <f>J9*_xlfn.XLOOKUP($E9, EFs!$A:$A, EFs!$F:$F)*1000</f>
        <v>0</v>
      </c>
      <c r="W9" s="45">
        <f>K9*_xlfn.XLOOKUP($E9, EFs!$A:$A, EFs!$F:$F)*1000</f>
        <v>0</v>
      </c>
      <c r="X9" s="45">
        <f>L9*_xlfn.XLOOKUP($E9, EFs!$A:$A, EFs!$F:$F)*1000</f>
        <v>0</v>
      </c>
      <c r="Y9" s="45">
        <f>M9*_xlfn.XLOOKUP($E9, EFs!$A:$A, EFs!$F:$F)*1000</f>
        <v>0</v>
      </c>
      <c r="Z9" s="45">
        <f>N9*_xlfn.XLOOKUP($E9, EFs!$A:$A, EFs!$F:$F)*1000</f>
        <v>0</v>
      </c>
      <c r="AA9" s="45">
        <f>O9*_xlfn.XLOOKUP($E9, EFs!$A:$A, EFs!$F:$F)*1000</f>
        <v>0</v>
      </c>
      <c r="AB9" s="45">
        <f>P9*_xlfn.XLOOKUP($E9, EFs!$A:$A, EFs!$F:$F)*1000</f>
        <v>0</v>
      </c>
      <c r="AC9" s="45">
        <f>Q9*_xlfn.XLOOKUP($E9, EFs!$A:$A, EFs!$F:$F)*1000</f>
        <v>0</v>
      </c>
      <c r="AD9" s="45">
        <f>R9*_xlfn.XLOOKUP($E9, EFs!$A:$A, EFs!$F:$F)*1000</f>
        <v>0</v>
      </c>
      <c r="AE9" s="45">
        <f>S9*_xlfn.XLOOKUP($E9, EFs!$A:$A, EFs!$F:$F)*1000</f>
        <v>0</v>
      </c>
      <c r="AF9" s="34">
        <f t="shared" si="0"/>
        <v>0</v>
      </c>
      <c r="AG9" s="44"/>
      <c r="AH9" s="44"/>
      <c r="AI9" s="44"/>
    </row>
    <row r="10" spans="1:35" ht="18" hidden="1" customHeight="1" outlineLevel="1" x14ac:dyDescent="0.3">
      <c r="A10" s="50"/>
      <c r="B10" s="50"/>
      <c r="C10" s="27" t="str">
        <f>'Index Formatting'!$I$2</f>
        <v>M</v>
      </c>
      <c r="D10" s="50"/>
      <c r="E10" s="28">
        <v>29</v>
      </c>
      <c r="F10" s="28" t="s">
        <v>104</v>
      </c>
      <c r="G10" s="28" t="s">
        <v>70</v>
      </c>
      <c r="H10" s="44"/>
      <c r="I10" s="44"/>
      <c r="J10" s="44"/>
      <c r="K10" s="44"/>
      <c r="L10" s="44"/>
      <c r="M10" s="44"/>
      <c r="N10" s="44"/>
      <c r="O10" s="44"/>
      <c r="P10" s="44"/>
      <c r="Q10" s="44"/>
      <c r="R10" s="44"/>
      <c r="S10" s="44"/>
      <c r="T10" s="45">
        <f>H10*_xlfn.XLOOKUP($E10, EFs!$A:$A, EFs!$F:$F)*1000</f>
        <v>0</v>
      </c>
      <c r="U10" s="45">
        <f>I10*_xlfn.XLOOKUP($E10, EFs!$A:$A, EFs!$F:$F)*1000</f>
        <v>0</v>
      </c>
      <c r="V10" s="45">
        <f>J10*_xlfn.XLOOKUP($E10, EFs!$A:$A, EFs!$F:$F)*1000</f>
        <v>0</v>
      </c>
      <c r="W10" s="45">
        <f>K10*_xlfn.XLOOKUP($E10, EFs!$A:$A, EFs!$F:$F)*1000</f>
        <v>0</v>
      </c>
      <c r="X10" s="45">
        <f>L10*_xlfn.XLOOKUP($E10, EFs!$A:$A, EFs!$F:$F)*1000</f>
        <v>0</v>
      </c>
      <c r="Y10" s="45">
        <f>M10*_xlfn.XLOOKUP($E10, EFs!$A:$A, EFs!$F:$F)*1000</f>
        <v>0</v>
      </c>
      <c r="Z10" s="45">
        <f>N10*_xlfn.XLOOKUP($E10, EFs!$A:$A, EFs!$F:$F)*1000</f>
        <v>0</v>
      </c>
      <c r="AA10" s="45">
        <f>O10*_xlfn.XLOOKUP($E10, EFs!$A:$A, EFs!$F:$F)*1000</f>
        <v>0</v>
      </c>
      <c r="AB10" s="45">
        <f>P10*_xlfn.XLOOKUP($E10, EFs!$A:$A, EFs!$F:$F)*1000</f>
        <v>0</v>
      </c>
      <c r="AC10" s="45">
        <f>Q10*_xlfn.XLOOKUP($E10, EFs!$A:$A, EFs!$F:$F)*1000</f>
        <v>0</v>
      </c>
      <c r="AD10" s="45">
        <f>R10*_xlfn.XLOOKUP($E10, EFs!$A:$A, EFs!$F:$F)*1000</f>
        <v>0</v>
      </c>
      <c r="AE10" s="45">
        <f>S10*_xlfn.XLOOKUP($E10, EFs!$A:$A, EFs!$F:$F)*1000</f>
        <v>0</v>
      </c>
      <c r="AF10" s="34">
        <f t="shared" si="0"/>
        <v>0</v>
      </c>
      <c r="AG10" s="44"/>
      <c r="AH10" s="44"/>
      <c r="AI10" s="44"/>
    </row>
    <row r="11" spans="1:35" ht="18" hidden="1" customHeight="1" outlineLevel="1" x14ac:dyDescent="0.3">
      <c r="A11" s="50"/>
      <c r="B11" s="50"/>
      <c r="C11" s="27" t="str">
        <f>'Index Formatting'!$I$2</f>
        <v>M</v>
      </c>
      <c r="D11" s="50" t="s">
        <v>105</v>
      </c>
      <c r="E11" s="28">
        <v>30</v>
      </c>
      <c r="F11" s="28" t="s">
        <v>106</v>
      </c>
      <c r="G11" s="28" t="s">
        <v>70</v>
      </c>
      <c r="H11" s="44"/>
      <c r="I11" s="44"/>
      <c r="J11" s="44"/>
      <c r="K11" s="44"/>
      <c r="L11" s="44"/>
      <c r="M11" s="44"/>
      <c r="N11" s="44"/>
      <c r="O11" s="44"/>
      <c r="P11" s="44"/>
      <c r="Q11" s="44"/>
      <c r="R11" s="44"/>
      <c r="S11" s="44"/>
      <c r="T11" s="45">
        <f>H11*_xlfn.XLOOKUP($E11, EFs!$A:$A, EFs!$F:$F)*1000</f>
        <v>0</v>
      </c>
      <c r="U11" s="45">
        <f>I11*_xlfn.XLOOKUP($E11, EFs!$A:$A, EFs!$F:$F)*1000</f>
        <v>0</v>
      </c>
      <c r="V11" s="45">
        <f>J11*_xlfn.XLOOKUP($E11, EFs!$A:$A, EFs!$F:$F)*1000</f>
        <v>0</v>
      </c>
      <c r="W11" s="45">
        <f>K11*_xlfn.XLOOKUP($E11, EFs!$A:$A, EFs!$F:$F)*1000</f>
        <v>0</v>
      </c>
      <c r="X11" s="45">
        <f>L11*_xlfn.XLOOKUP($E11, EFs!$A:$A, EFs!$F:$F)*1000</f>
        <v>0</v>
      </c>
      <c r="Y11" s="45">
        <f>M11*_xlfn.XLOOKUP($E11, EFs!$A:$A, EFs!$F:$F)*1000</f>
        <v>0</v>
      </c>
      <c r="Z11" s="45">
        <f>N11*_xlfn.XLOOKUP($E11, EFs!$A:$A, EFs!$F:$F)*1000</f>
        <v>0</v>
      </c>
      <c r="AA11" s="45">
        <f>O11*_xlfn.XLOOKUP($E11, EFs!$A:$A, EFs!$F:$F)*1000</f>
        <v>0</v>
      </c>
      <c r="AB11" s="45">
        <f>P11*_xlfn.XLOOKUP($E11, EFs!$A:$A, EFs!$F:$F)*1000</f>
        <v>0</v>
      </c>
      <c r="AC11" s="45">
        <f>Q11*_xlfn.XLOOKUP($E11, EFs!$A:$A, EFs!$F:$F)*1000</f>
        <v>0</v>
      </c>
      <c r="AD11" s="45">
        <f>R11*_xlfn.XLOOKUP($E11, EFs!$A:$A, EFs!$F:$F)*1000</f>
        <v>0</v>
      </c>
      <c r="AE11" s="45">
        <f>S11*_xlfn.XLOOKUP($E11, EFs!$A:$A, EFs!$F:$F)*1000</f>
        <v>0</v>
      </c>
      <c r="AF11" s="34">
        <f t="shared" si="0"/>
        <v>0</v>
      </c>
      <c r="AG11" s="44"/>
      <c r="AH11" s="44"/>
      <c r="AI11" s="44"/>
    </row>
    <row r="12" spans="1:35" ht="18" hidden="1" customHeight="1" outlineLevel="1" x14ac:dyDescent="0.3">
      <c r="A12" s="50"/>
      <c r="B12" s="50"/>
      <c r="C12" s="27" t="str">
        <f>'Index Formatting'!$I$2</f>
        <v>M</v>
      </c>
      <c r="D12" s="50"/>
      <c r="E12" s="28">
        <v>31</v>
      </c>
      <c r="F12" s="28" t="s">
        <v>107</v>
      </c>
      <c r="G12" s="28" t="s">
        <v>70</v>
      </c>
      <c r="H12" s="44"/>
      <c r="I12" s="44"/>
      <c r="J12" s="44"/>
      <c r="K12" s="44"/>
      <c r="L12" s="44"/>
      <c r="M12" s="44"/>
      <c r="N12" s="44"/>
      <c r="O12" s="44"/>
      <c r="P12" s="44"/>
      <c r="Q12" s="44"/>
      <c r="R12" s="44"/>
      <c r="S12" s="44"/>
      <c r="T12" s="45">
        <f>H12*_xlfn.XLOOKUP($E12, EFs!$A:$A, EFs!$F:$F)*1000</f>
        <v>0</v>
      </c>
      <c r="U12" s="45">
        <f>I12*_xlfn.XLOOKUP($E12, EFs!$A:$A, EFs!$F:$F)*1000</f>
        <v>0</v>
      </c>
      <c r="V12" s="45">
        <f>J12*_xlfn.XLOOKUP($E12, EFs!$A:$A, EFs!$F:$F)*1000</f>
        <v>0</v>
      </c>
      <c r="W12" s="45">
        <f>K12*_xlfn.XLOOKUP($E12, EFs!$A:$A, EFs!$F:$F)*1000</f>
        <v>0</v>
      </c>
      <c r="X12" s="45">
        <f>L12*_xlfn.XLOOKUP($E12, EFs!$A:$A, EFs!$F:$F)*1000</f>
        <v>0</v>
      </c>
      <c r="Y12" s="45">
        <f>M12*_xlfn.XLOOKUP($E12, EFs!$A:$A, EFs!$F:$F)*1000</f>
        <v>0</v>
      </c>
      <c r="Z12" s="45">
        <f>N12*_xlfn.XLOOKUP($E12, EFs!$A:$A, EFs!$F:$F)*1000</f>
        <v>0</v>
      </c>
      <c r="AA12" s="45">
        <f>O12*_xlfn.XLOOKUP($E12, EFs!$A:$A, EFs!$F:$F)*1000</f>
        <v>0</v>
      </c>
      <c r="AB12" s="45">
        <f>P12*_xlfn.XLOOKUP($E12, EFs!$A:$A, EFs!$F:$F)*1000</f>
        <v>0</v>
      </c>
      <c r="AC12" s="45">
        <f>Q12*_xlfn.XLOOKUP($E12, EFs!$A:$A, EFs!$F:$F)*1000</f>
        <v>0</v>
      </c>
      <c r="AD12" s="45">
        <f>R12*_xlfn.XLOOKUP($E12, EFs!$A:$A, EFs!$F:$F)*1000</f>
        <v>0</v>
      </c>
      <c r="AE12" s="45">
        <f>S12*_xlfn.XLOOKUP($E12, EFs!$A:$A, EFs!$F:$F)*1000</f>
        <v>0</v>
      </c>
      <c r="AF12" s="34">
        <f t="shared" si="0"/>
        <v>0</v>
      </c>
      <c r="AG12" s="44"/>
      <c r="AH12" s="44"/>
      <c r="AI12" s="44"/>
    </row>
    <row r="13" spans="1:35" ht="18" hidden="1" customHeight="1" outlineLevel="1" x14ac:dyDescent="0.3">
      <c r="A13" s="50"/>
      <c r="B13" s="50"/>
      <c r="C13" s="27" t="str">
        <f>'Index Formatting'!$I$2</f>
        <v>M</v>
      </c>
      <c r="D13" s="50"/>
      <c r="E13" s="28">
        <v>32</v>
      </c>
      <c r="F13" s="28" t="s">
        <v>108</v>
      </c>
      <c r="G13" s="28" t="s">
        <v>70</v>
      </c>
      <c r="H13" s="44"/>
      <c r="I13" s="44"/>
      <c r="J13" s="44"/>
      <c r="K13" s="44"/>
      <c r="L13" s="44"/>
      <c r="M13" s="44"/>
      <c r="N13" s="44"/>
      <c r="O13" s="44"/>
      <c r="P13" s="44"/>
      <c r="Q13" s="44"/>
      <c r="R13" s="44"/>
      <c r="S13" s="44"/>
      <c r="T13" s="45">
        <f>H13*_xlfn.XLOOKUP($E13, EFs!$A:$A, EFs!$F:$F)*1000</f>
        <v>0</v>
      </c>
      <c r="U13" s="45">
        <f>I13*_xlfn.XLOOKUP($E13, EFs!$A:$A, EFs!$F:$F)*1000</f>
        <v>0</v>
      </c>
      <c r="V13" s="45">
        <f>J13*_xlfn.XLOOKUP($E13, EFs!$A:$A, EFs!$F:$F)*1000</f>
        <v>0</v>
      </c>
      <c r="W13" s="45">
        <f>K13*_xlfn.XLOOKUP($E13, EFs!$A:$A, EFs!$F:$F)*1000</f>
        <v>0</v>
      </c>
      <c r="X13" s="45">
        <f>L13*_xlfn.XLOOKUP($E13, EFs!$A:$A, EFs!$F:$F)*1000</f>
        <v>0</v>
      </c>
      <c r="Y13" s="45">
        <f>M13*_xlfn.XLOOKUP($E13, EFs!$A:$A, EFs!$F:$F)*1000</f>
        <v>0</v>
      </c>
      <c r="Z13" s="45">
        <f>N13*_xlfn.XLOOKUP($E13, EFs!$A:$A, EFs!$F:$F)*1000</f>
        <v>0</v>
      </c>
      <c r="AA13" s="45">
        <f>O13*_xlfn.XLOOKUP($E13, EFs!$A:$A, EFs!$F:$F)*1000</f>
        <v>0</v>
      </c>
      <c r="AB13" s="45">
        <f>P13*_xlfn.XLOOKUP($E13, EFs!$A:$A, EFs!$F:$F)*1000</f>
        <v>0</v>
      </c>
      <c r="AC13" s="45">
        <f>Q13*_xlfn.XLOOKUP($E13, EFs!$A:$A, EFs!$F:$F)*1000</f>
        <v>0</v>
      </c>
      <c r="AD13" s="45">
        <f>R13*_xlfn.XLOOKUP($E13, EFs!$A:$A, EFs!$F:$F)*1000</f>
        <v>0</v>
      </c>
      <c r="AE13" s="45">
        <f>S13*_xlfn.XLOOKUP($E13, EFs!$A:$A, EFs!$F:$F)*1000</f>
        <v>0</v>
      </c>
      <c r="AF13" s="34">
        <f t="shared" si="0"/>
        <v>0</v>
      </c>
      <c r="AG13" s="44"/>
      <c r="AH13" s="44"/>
      <c r="AI13" s="44"/>
    </row>
    <row r="14" spans="1:35" ht="18" hidden="1" customHeight="1" outlineLevel="1" x14ac:dyDescent="0.3">
      <c r="A14" s="50"/>
      <c r="B14" s="50"/>
      <c r="C14" s="27" t="str">
        <f>'Index Formatting'!$I$2</f>
        <v>M</v>
      </c>
      <c r="D14" s="50"/>
      <c r="E14" s="28">
        <v>33</v>
      </c>
      <c r="F14" s="28" t="s">
        <v>109</v>
      </c>
      <c r="G14" s="28" t="s">
        <v>70</v>
      </c>
      <c r="H14" s="44"/>
      <c r="I14" s="44"/>
      <c r="J14" s="44"/>
      <c r="K14" s="44"/>
      <c r="L14" s="44"/>
      <c r="M14" s="44"/>
      <c r="N14" s="44"/>
      <c r="O14" s="44"/>
      <c r="P14" s="44"/>
      <c r="Q14" s="44"/>
      <c r="R14" s="44"/>
      <c r="S14" s="44"/>
      <c r="T14" s="45">
        <f>H14*_xlfn.XLOOKUP($E14, EFs!$A:$A, EFs!$F:$F)*1000</f>
        <v>0</v>
      </c>
      <c r="U14" s="45">
        <f>I14*_xlfn.XLOOKUP($E14, EFs!$A:$A, EFs!$F:$F)*1000</f>
        <v>0</v>
      </c>
      <c r="V14" s="45">
        <f>J14*_xlfn.XLOOKUP($E14, EFs!$A:$A, EFs!$F:$F)*1000</f>
        <v>0</v>
      </c>
      <c r="W14" s="45">
        <f>K14*_xlfn.XLOOKUP($E14, EFs!$A:$A, EFs!$F:$F)*1000</f>
        <v>0</v>
      </c>
      <c r="X14" s="45">
        <f>L14*_xlfn.XLOOKUP($E14, EFs!$A:$A, EFs!$F:$F)*1000</f>
        <v>0</v>
      </c>
      <c r="Y14" s="45">
        <f>M14*_xlfn.XLOOKUP($E14, EFs!$A:$A, EFs!$F:$F)*1000</f>
        <v>0</v>
      </c>
      <c r="Z14" s="45">
        <f>N14*_xlfn.XLOOKUP($E14, EFs!$A:$A, EFs!$F:$F)*1000</f>
        <v>0</v>
      </c>
      <c r="AA14" s="45">
        <f>O14*_xlfn.XLOOKUP($E14, EFs!$A:$A, EFs!$F:$F)*1000</f>
        <v>0</v>
      </c>
      <c r="AB14" s="45">
        <f>P14*_xlfn.XLOOKUP($E14, EFs!$A:$A, EFs!$F:$F)*1000</f>
        <v>0</v>
      </c>
      <c r="AC14" s="45">
        <f>Q14*_xlfn.XLOOKUP($E14, EFs!$A:$A, EFs!$F:$F)*1000</f>
        <v>0</v>
      </c>
      <c r="AD14" s="45">
        <f>R14*_xlfn.XLOOKUP($E14, EFs!$A:$A, EFs!$F:$F)*1000</f>
        <v>0</v>
      </c>
      <c r="AE14" s="45">
        <f>S14*_xlfn.XLOOKUP($E14, EFs!$A:$A, EFs!$F:$F)*1000</f>
        <v>0</v>
      </c>
      <c r="AF14" s="34">
        <f t="shared" si="0"/>
        <v>0</v>
      </c>
      <c r="AG14" s="44"/>
      <c r="AH14" s="44"/>
      <c r="AI14" s="44"/>
    </row>
    <row r="15" spans="1:35" ht="18" hidden="1" customHeight="1" outlineLevel="1" x14ac:dyDescent="0.3">
      <c r="A15" s="50"/>
      <c r="B15" s="50"/>
      <c r="C15" s="27" t="str">
        <f>'Index Formatting'!$I$2</f>
        <v>M</v>
      </c>
      <c r="D15" s="50"/>
      <c r="E15" s="28">
        <v>34</v>
      </c>
      <c r="F15" s="28" t="s">
        <v>110</v>
      </c>
      <c r="G15" s="28" t="s">
        <v>70</v>
      </c>
      <c r="H15" s="44"/>
      <c r="I15" s="44"/>
      <c r="J15" s="44"/>
      <c r="K15" s="44"/>
      <c r="L15" s="44"/>
      <c r="M15" s="44"/>
      <c r="N15" s="44"/>
      <c r="O15" s="44"/>
      <c r="P15" s="44"/>
      <c r="Q15" s="44"/>
      <c r="R15" s="44"/>
      <c r="S15" s="44"/>
      <c r="T15" s="45">
        <f>H15*_xlfn.XLOOKUP($E15, EFs!$A:$A, EFs!$F:$F)*1000</f>
        <v>0</v>
      </c>
      <c r="U15" s="45">
        <f>I15*_xlfn.XLOOKUP($E15, EFs!$A:$A, EFs!$F:$F)*1000</f>
        <v>0</v>
      </c>
      <c r="V15" s="45">
        <f>J15*_xlfn.XLOOKUP($E15, EFs!$A:$A, EFs!$F:$F)*1000</f>
        <v>0</v>
      </c>
      <c r="W15" s="45">
        <f>K15*_xlfn.XLOOKUP($E15, EFs!$A:$A, EFs!$F:$F)*1000</f>
        <v>0</v>
      </c>
      <c r="X15" s="45">
        <f>L15*_xlfn.XLOOKUP($E15, EFs!$A:$A, EFs!$F:$F)*1000</f>
        <v>0</v>
      </c>
      <c r="Y15" s="45">
        <f>M15*_xlfn.XLOOKUP($E15, EFs!$A:$A, EFs!$F:$F)*1000</f>
        <v>0</v>
      </c>
      <c r="Z15" s="45">
        <f>N15*_xlfn.XLOOKUP($E15, EFs!$A:$A, EFs!$F:$F)*1000</f>
        <v>0</v>
      </c>
      <c r="AA15" s="45">
        <f>O15*_xlfn.XLOOKUP($E15, EFs!$A:$A, EFs!$F:$F)*1000</f>
        <v>0</v>
      </c>
      <c r="AB15" s="45">
        <f>P15*_xlfn.XLOOKUP($E15, EFs!$A:$A, EFs!$F:$F)*1000</f>
        <v>0</v>
      </c>
      <c r="AC15" s="45">
        <f>Q15*_xlfn.XLOOKUP($E15, EFs!$A:$A, EFs!$F:$F)*1000</f>
        <v>0</v>
      </c>
      <c r="AD15" s="45">
        <f>R15*_xlfn.XLOOKUP($E15, EFs!$A:$A, EFs!$F:$F)*1000</f>
        <v>0</v>
      </c>
      <c r="AE15" s="45">
        <f>S15*_xlfn.XLOOKUP($E15, EFs!$A:$A, EFs!$F:$F)*1000</f>
        <v>0</v>
      </c>
      <c r="AF15" s="34">
        <f t="shared" si="0"/>
        <v>0</v>
      </c>
      <c r="AG15" s="44"/>
      <c r="AH15" s="44"/>
      <c r="AI15" s="44"/>
    </row>
    <row r="16" spans="1:35" ht="18" hidden="1" customHeight="1" outlineLevel="1" x14ac:dyDescent="0.3">
      <c r="A16" s="50"/>
      <c r="B16" s="50"/>
      <c r="C16" s="27" t="str">
        <f>'Index Formatting'!$I$2</f>
        <v>M</v>
      </c>
      <c r="D16" s="50"/>
      <c r="E16" s="28">
        <v>35</v>
      </c>
      <c r="F16" s="28" t="s">
        <v>111</v>
      </c>
      <c r="G16" s="28" t="s">
        <v>70</v>
      </c>
      <c r="H16" s="44"/>
      <c r="I16" s="44"/>
      <c r="J16" s="44"/>
      <c r="K16" s="44"/>
      <c r="L16" s="44"/>
      <c r="M16" s="44"/>
      <c r="N16" s="44"/>
      <c r="O16" s="44"/>
      <c r="P16" s="44"/>
      <c r="Q16" s="44"/>
      <c r="R16" s="44"/>
      <c r="S16" s="44"/>
      <c r="T16" s="45">
        <f>H16*_xlfn.XLOOKUP($E16, EFs!$A:$A, EFs!$F:$F)*1000</f>
        <v>0</v>
      </c>
      <c r="U16" s="45">
        <f>I16*_xlfn.XLOOKUP($E16, EFs!$A:$A, EFs!$F:$F)*1000</f>
        <v>0</v>
      </c>
      <c r="V16" s="45">
        <f>J16*_xlfn.XLOOKUP($E16, EFs!$A:$A, EFs!$F:$F)*1000</f>
        <v>0</v>
      </c>
      <c r="W16" s="45">
        <f>K16*_xlfn.XLOOKUP($E16, EFs!$A:$A, EFs!$F:$F)*1000</f>
        <v>0</v>
      </c>
      <c r="X16" s="45">
        <f>L16*_xlfn.XLOOKUP($E16, EFs!$A:$A, EFs!$F:$F)*1000</f>
        <v>0</v>
      </c>
      <c r="Y16" s="45">
        <f>M16*_xlfn.XLOOKUP($E16, EFs!$A:$A, EFs!$F:$F)*1000</f>
        <v>0</v>
      </c>
      <c r="Z16" s="45">
        <f>N16*_xlfn.XLOOKUP($E16, EFs!$A:$A, EFs!$F:$F)*1000</f>
        <v>0</v>
      </c>
      <c r="AA16" s="45">
        <f>O16*_xlfn.XLOOKUP($E16, EFs!$A:$A, EFs!$F:$F)*1000</f>
        <v>0</v>
      </c>
      <c r="AB16" s="45">
        <f>P16*_xlfn.XLOOKUP($E16, EFs!$A:$A, EFs!$F:$F)*1000</f>
        <v>0</v>
      </c>
      <c r="AC16" s="45">
        <f>Q16*_xlfn.XLOOKUP($E16, EFs!$A:$A, EFs!$F:$F)*1000</f>
        <v>0</v>
      </c>
      <c r="AD16" s="45">
        <f>R16*_xlfn.XLOOKUP($E16, EFs!$A:$A, EFs!$F:$F)*1000</f>
        <v>0</v>
      </c>
      <c r="AE16" s="45">
        <f>S16*_xlfn.XLOOKUP($E16, EFs!$A:$A, EFs!$F:$F)*1000</f>
        <v>0</v>
      </c>
      <c r="AF16" s="34">
        <f t="shared" si="0"/>
        <v>0</v>
      </c>
      <c r="AG16" s="44"/>
      <c r="AH16" s="44"/>
      <c r="AI16" s="44"/>
    </row>
    <row r="17" spans="1:35" ht="18" hidden="1" customHeight="1" outlineLevel="1" x14ac:dyDescent="0.3">
      <c r="A17" s="50"/>
      <c r="B17" s="50"/>
      <c r="C17" s="27" t="str">
        <f>'Index Formatting'!$I$2</f>
        <v>M</v>
      </c>
      <c r="D17" s="50"/>
      <c r="E17" s="28">
        <v>36</v>
      </c>
      <c r="F17" s="28" t="s">
        <v>112</v>
      </c>
      <c r="G17" s="28" t="s">
        <v>70</v>
      </c>
      <c r="H17" s="44"/>
      <c r="I17" s="44"/>
      <c r="J17" s="44"/>
      <c r="K17" s="44"/>
      <c r="L17" s="44"/>
      <c r="M17" s="44"/>
      <c r="N17" s="44"/>
      <c r="O17" s="44"/>
      <c r="P17" s="44"/>
      <c r="Q17" s="44"/>
      <c r="R17" s="44"/>
      <c r="S17" s="44"/>
      <c r="T17" s="45">
        <f>H17*_xlfn.XLOOKUP($E17, EFs!$A:$A, EFs!$F:$F)*1000</f>
        <v>0</v>
      </c>
      <c r="U17" s="45">
        <f>I17*_xlfn.XLOOKUP($E17, EFs!$A:$A, EFs!$F:$F)*1000</f>
        <v>0</v>
      </c>
      <c r="V17" s="45">
        <f>J17*_xlfn.XLOOKUP($E17, EFs!$A:$A, EFs!$F:$F)*1000</f>
        <v>0</v>
      </c>
      <c r="W17" s="45">
        <f>K17*_xlfn.XLOOKUP($E17, EFs!$A:$A, EFs!$F:$F)*1000</f>
        <v>0</v>
      </c>
      <c r="X17" s="45">
        <f>L17*_xlfn.XLOOKUP($E17, EFs!$A:$A, EFs!$F:$F)*1000</f>
        <v>0</v>
      </c>
      <c r="Y17" s="45">
        <f>M17*_xlfn.XLOOKUP($E17, EFs!$A:$A, EFs!$F:$F)*1000</f>
        <v>0</v>
      </c>
      <c r="Z17" s="45">
        <f>N17*_xlfn.XLOOKUP($E17, EFs!$A:$A, EFs!$F:$F)*1000</f>
        <v>0</v>
      </c>
      <c r="AA17" s="45">
        <f>O17*_xlfn.XLOOKUP($E17, EFs!$A:$A, EFs!$F:$F)*1000</f>
        <v>0</v>
      </c>
      <c r="AB17" s="45">
        <f>P17*_xlfn.XLOOKUP($E17, EFs!$A:$A, EFs!$F:$F)*1000</f>
        <v>0</v>
      </c>
      <c r="AC17" s="45">
        <f>Q17*_xlfn.XLOOKUP($E17, EFs!$A:$A, EFs!$F:$F)*1000</f>
        <v>0</v>
      </c>
      <c r="AD17" s="45">
        <f>R17*_xlfn.XLOOKUP($E17, EFs!$A:$A, EFs!$F:$F)*1000</f>
        <v>0</v>
      </c>
      <c r="AE17" s="45">
        <f>S17*_xlfn.XLOOKUP($E17, EFs!$A:$A, EFs!$F:$F)*1000</f>
        <v>0</v>
      </c>
      <c r="AF17" s="34">
        <f t="shared" si="0"/>
        <v>0</v>
      </c>
      <c r="AG17" s="44"/>
      <c r="AH17" s="44"/>
      <c r="AI17" s="44"/>
    </row>
    <row r="18" spans="1:35" ht="18" hidden="1" customHeight="1" outlineLevel="1" x14ac:dyDescent="0.3">
      <c r="A18" s="50"/>
      <c r="B18" s="50"/>
      <c r="C18" s="27" t="str">
        <f>'Index Formatting'!$I$2</f>
        <v>M</v>
      </c>
      <c r="D18" s="50"/>
      <c r="E18" s="28">
        <v>37</v>
      </c>
      <c r="F18" s="28" t="s">
        <v>113</v>
      </c>
      <c r="G18" s="28" t="s">
        <v>70</v>
      </c>
      <c r="H18" s="44"/>
      <c r="I18" s="44"/>
      <c r="J18" s="44"/>
      <c r="K18" s="44"/>
      <c r="L18" s="44"/>
      <c r="M18" s="44"/>
      <c r="N18" s="44"/>
      <c r="O18" s="44"/>
      <c r="P18" s="44"/>
      <c r="Q18" s="44"/>
      <c r="R18" s="44"/>
      <c r="S18" s="44"/>
      <c r="T18" s="45">
        <f>H18*_xlfn.XLOOKUP($E18, EFs!$A:$A, EFs!$F:$F)*1000</f>
        <v>0</v>
      </c>
      <c r="U18" s="45">
        <f>I18*_xlfn.XLOOKUP($E18, EFs!$A:$A, EFs!$F:$F)*1000</f>
        <v>0</v>
      </c>
      <c r="V18" s="45">
        <f>J18*_xlfn.XLOOKUP($E18, EFs!$A:$A, EFs!$F:$F)*1000</f>
        <v>0</v>
      </c>
      <c r="W18" s="45">
        <f>K18*_xlfn.XLOOKUP($E18, EFs!$A:$A, EFs!$F:$F)*1000</f>
        <v>0</v>
      </c>
      <c r="X18" s="45">
        <f>L18*_xlfn.XLOOKUP($E18, EFs!$A:$A, EFs!$F:$F)*1000</f>
        <v>0</v>
      </c>
      <c r="Y18" s="45">
        <f>M18*_xlfn.XLOOKUP($E18, EFs!$A:$A, EFs!$F:$F)*1000</f>
        <v>0</v>
      </c>
      <c r="Z18" s="45">
        <f>N18*_xlfn.XLOOKUP($E18, EFs!$A:$A, EFs!$F:$F)*1000</f>
        <v>0</v>
      </c>
      <c r="AA18" s="45">
        <f>O18*_xlfn.XLOOKUP($E18, EFs!$A:$A, EFs!$F:$F)*1000</f>
        <v>0</v>
      </c>
      <c r="AB18" s="45">
        <f>P18*_xlfn.XLOOKUP($E18, EFs!$A:$A, EFs!$F:$F)*1000</f>
        <v>0</v>
      </c>
      <c r="AC18" s="45">
        <f>Q18*_xlfn.XLOOKUP($E18, EFs!$A:$A, EFs!$F:$F)*1000</f>
        <v>0</v>
      </c>
      <c r="AD18" s="45">
        <f>R18*_xlfn.XLOOKUP($E18, EFs!$A:$A, EFs!$F:$F)*1000</f>
        <v>0</v>
      </c>
      <c r="AE18" s="45">
        <f>S18*_xlfn.XLOOKUP($E18, EFs!$A:$A, EFs!$F:$F)*1000</f>
        <v>0</v>
      </c>
      <c r="AF18" s="34">
        <f t="shared" si="0"/>
        <v>0</v>
      </c>
      <c r="AG18" s="44"/>
      <c r="AH18" s="44"/>
      <c r="AI18" s="44"/>
    </row>
    <row r="19" spans="1:35" ht="18" customHeight="1" collapsed="1" x14ac:dyDescent="0.3">
      <c r="A19" s="49" t="s">
        <v>27</v>
      </c>
      <c r="B19" s="49"/>
      <c r="C19" s="49"/>
      <c r="D19" s="49"/>
      <c r="E19" s="49"/>
      <c r="F19" s="49"/>
      <c r="G19" s="49"/>
      <c r="H19" s="41"/>
      <c r="I19" s="42"/>
      <c r="J19" s="42"/>
      <c r="K19" s="42"/>
      <c r="L19" s="42"/>
      <c r="M19" s="42"/>
      <c r="N19" s="42"/>
      <c r="O19" s="42"/>
      <c r="P19" s="42"/>
      <c r="Q19" s="42"/>
      <c r="R19" s="42"/>
      <c r="S19" s="42"/>
      <c r="T19" s="42"/>
      <c r="U19" s="42"/>
      <c r="V19" s="42"/>
      <c r="W19" s="42"/>
      <c r="X19" s="42"/>
      <c r="Y19" s="42"/>
      <c r="Z19" s="42"/>
      <c r="AA19" s="42"/>
      <c r="AB19" s="42"/>
      <c r="AC19" s="42"/>
      <c r="AD19" s="42"/>
      <c r="AE19" s="43"/>
      <c r="AF19" s="34">
        <f>SUM(AF20:AF117)</f>
        <v>0</v>
      </c>
      <c r="AG19" s="44"/>
      <c r="AH19" s="44"/>
      <c r="AI19" s="44"/>
    </row>
    <row r="20" spans="1:35" ht="18" hidden="1" customHeight="1" outlineLevel="1" x14ac:dyDescent="0.3">
      <c r="A20" s="50">
        <v>2</v>
      </c>
      <c r="B20" s="50" t="s">
        <v>27</v>
      </c>
      <c r="C20" s="27" t="str">
        <f>'Index Formatting'!$I$4</f>
        <v>O</v>
      </c>
      <c r="D20" s="50" t="s">
        <v>114</v>
      </c>
      <c r="E20" s="28">
        <v>38</v>
      </c>
      <c r="F20" s="28" t="s">
        <v>115</v>
      </c>
      <c r="G20" s="28" t="s">
        <v>80</v>
      </c>
      <c r="H20" s="44"/>
      <c r="I20" s="44"/>
      <c r="J20" s="44"/>
      <c r="K20" s="44"/>
      <c r="L20" s="44"/>
      <c r="M20" s="44"/>
      <c r="N20" s="44"/>
      <c r="O20" s="44"/>
      <c r="P20" s="44"/>
      <c r="Q20" s="44"/>
      <c r="R20" s="44"/>
      <c r="S20" s="44"/>
      <c r="T20" s="45">
        <f>H20*_xlfn.XLOOKUP($E20, EFs!$A:$A, EFs!$F:$F)*1000</f>
        <v>0</v>
      </c>
      <c r="U20" s="45">
        <f>I20*_xlfn.XLOOKUP($E20, EFs!$A:$A, EFs!$F:$F)*1000</f>
        <v>0</v>
      </c>
      <c r="V20" s="45">
        <f>J20*_xlfn.XLOOKUP($E20, EFs!$A:$A, EFs!$F:$F)*1000</f>
        <v>0</v>
      </c>
      <c r="W20" s="45">
        <f>K20*_xlfn.XLOOKUP($E20, EFs!$A:$A, EFs!$F:$F)*1000</f>
        <v>0</v>
      </c>
      <c r="X20" s="45">
        <f>L20*_xlfn.XLOOKUP($E20, EFs!$A:$A, EFs!$F:$F)*1000</f>
        <v>0</v>
      </c>
      <c r="Y20" s="45">
        <f>M20*_xlfn.XLOOKUP($E20, EFs!$A:$A, EFs!$F:$F)*1000</f>
        <v>0</v>
      </c>
      <c r="Z20" s="45">
        <f>N20*_xlfn.XLOOKUP($E20, EFs!$A:$A, EFs!$F:$F)*1000</f>
        <v>0</v>
      </c>
      <c r="AA20" s="45">
        <f>O20*_xlfn.XLOOKUP($E20, EFs!$A:$A, EFs!$F:$F)*1000</f>
        <v>0</v>
      </c>
      <c r="AB20" s="45">
        <f>P20*_xlfn.XLOOKUP($E20, EFs!$A:$A, EFs!$F:$F)*1000</f>
        <v>0</v>
      </c>
      <c r="AC20" s="45">
        <f>Q20*_xlfn.XLOOKUP($E20, EFs!$A:$A, EFs!$F:$F)*1000</f>
        <v>0</v>
      </c>
      <c r="AD20" s="45">
        <f>R20*_xlfn.XLOOKUP($E20, EFs!$A:$A, EFs!$F:$F)*1000</f>
        <v>0</v>
      </c>
      <c r="AE20" s="45">
        <f>S20*_xlfn.XLOOKUP($E20, EFs!$A:$A, EFs!$F:$F)*1000</f>
        <v>0</v>
      </c>
      <c r="AF20" s="34">
        <f t="shared" si="0"/>
        <v>0</v>
      </c>
      <c r="AG20" s="44"/>
      <c r="AH20" s="44"/>
      <c r="AI20" s="44"/>
    </row>
    <row r="21" spans="1:35" ht="18" hidden="1" customHeight="1" outlineLevel="1" x14ac:dyDescent="0.3">
      <c r="A21" s="50"/>
      <c r="B21" s="50"/>
      <c r="C21" s="27" t="str">
        <f>'Index Formatting'!$I$4</f>
        <v>O</v>
      </c>
      <c r="D21" s="50"/>
      <c r="E21" s="28">
        <v>39</v>
      </c>
      <c r="F21" s="28" t="s">
        <v>116</v>
      </c>
      <c r="G21" s="28" t="s">
        <v>80</v>
      </c>
      <c r="H21" s="44"/>
      <c r="I21" s="44"/>
      <c r="J21" s="44"/>
      <c r="K21" s="44"/>
      <c r="L21" s="44"/>
      <c r="M21" s="44"/>
      <c r="N21" s="44"/>
      <c r="O21" s="44"/>
      <c r="P21" s="44"/>
      <c r="Q21" s="44"/>
      <c r="R21" s="44"/>
      <c r="S21" s="44"/>
      <c r="T21" s="45">
        <f>H21*_xlfn.XLOOKUP($E21, EFs!$A:$A, EFs!$F:$F)*1000</f>
        <v>0</v>
      </c>
      <c r="U21" s="45">
        <f>I21*_xlfn.XLOOKUP($E21, EFs!$A:$A, EFs!$F:$F)*1000</f>
        <v>0</v>
      </c>
      <c r="V21" s="45">
        <f>J21*_xlfn.XLOOKUP($E21, EFs!$A:$A, EFs!$F:$F)*1000</f>
        <v>0</v>
      </c>
      <c r="W21" s="45">
        <f>K21*_xlfn.XLOOKUP($E21, EFs!$A:$A, EFs!$F:$F)*1000</f>
        <v>0</v>
      </c>
      <c r="X21" s="45">
        <f>L21*_xlfn.XLOOKUP($E21, EFs!$A:$A, EFs!$F:$F)*1000</f>
        <v>0</v>
      </c>
      <c r="Y21" s="45">
        <f>M21*_xlfn.XLOOKUP($E21, EFs!$A:$A, EFs!$F:$F)*1000</f>
        <v>0</v>
      </c>
      <c r="Z21" s="45">
        <f>N21*_xlfn.XLOOKUP($E21, EFs!$A:$A, EFs!$F:$F)*1000</f>
        <v>0</v>
      </c>
      <c r="AA21" s="45">
        <f>O21*_xlfn.XLOOKUP($E21, EFs!$A:$A, EFs!$F:$F)*1000</f>
        <v>0</v>
      </c>
      <c r="AB21" s="45">
        <f>P21*_xlfn.XLOOKUP($E21, EFs!$A:$A, EFs!$F:$F)*1000</f>
        <v>0</v>
      </c>
      <c r="AC21" s="45">
        <f>Q21*_xlfn.XLOOKUP($E21, EFs!$A:$A, EFs!$F:$F)*1000</f>
        <v>0</v>
      </c>
      <c r="AD21" s="45">
        <f>R21*_xlfn.XLOOKUP($E21, EFs!$A:$A, EFs!$F:$F)*1000</f>
        <v>0</v>
      </c>
      <c r="AE21" s="45">
        <f>S21*_xlfn.XLOOKUP($E21, EFs!$A:$A, EFs!$F:$F)*1000</f>
        <v>0</v>
      </c>
      <c r="AF21" s="34">
        <f t="shared" si="0"/>
        <v>0</v>
      </c>
      <c r="AG21" s="44"/>
      <c r="AH21" s="44"/>
      <c r="AI21" s="44"/>
    </row>
    <row r="22" spans="1:35" ht="18" hidden="1" customHeight="1" outlineLevel="1" x14ac:dyDescent="0.3">
      <c r="A22" s="50"/>
      <c r="B22" s="50"/>
      <c r="C22" s="27" t="str">
        <f>'Index Formatting'!$I$4</f>
        <v>O</v>
      </c>
      <c r="D22" s="50"/>
      <c r="E22" s="28">
        <v>40</v>
      </c>
      <c r="F22" s="28" t="s">
        <v>117</v>
      </c>
      <c r="G22" s="28" t="s">
        <v>80</v>
      </c>
      <c r="H22" s="44"/>
      <c r="I22" s="44"/>
      <c r="J22" s="44"/>
      <c r="K22" s="44"/>
      <c r="L22" s="44"/>
      <c r="M22" s="44"/>
      <c r="N22" s="44"/>
      <c r="O22" s="44"/>
      <c r="P22" s="44"/>
      <c r="Q22" s="44"/>
      <c r="R22" s="44"/>
      <c r="S22" s="44"/>
      <c r="T22" s="45">
        <f>H22*_xlfn.XLOOKUP($E22, EFs!$A:$A, EFs!$F:$F)*1000</f>
        <v>0</v>
      </c>
      <c r="U22" s="45">
        <f>I22*_xlfn.XLOOKUP($E22, EFs!$A:$A, EFs!$F:$F)*1000</f>
        <v>0</v>
      </c>
      <c r="V22" s="45">
        <f>J22*_xlfn.XLOOKUP($E22, EFs!$A:$A, EFs!$F:$F)*1000</f>
        <v>0</v>
      </c>
      <c r="W22" s="45">
        <f>K22*_xlfn.XLOOKUP($E22, EFs!$A:$A, EFs!$F:$F)*1000</f>
        <v>0</v>
      </c>
      <c r="X22" s="45">
        <f>L22*_xlfn.XLOOKUP($E22, EFs!$A:$A, EFs!$F:$F)*1000</f>
        <v>0</v>
      </c>
      <c r="Y22" s="45">
        <f>M22*_xlfn.XLOOKUP($E22, EFs!$A:$A, EFs!$F:$F)*1000</f>
        <v>0</v>
      </c>
      <c r="Z22" s="45">
        <f>N22*_xlfn.XLOOKUP($E22, EFs!$A:$A, EFs!$F:$F)*1000</f>
        <v>0</v>
      </c>
      <c r="AA22" s="45">
        <f>O22*_xlfn.XLOOKUP($E22, EFs!$A:$A, EFs!$F:$F)*1000</f>
        <v>0</v>
      </c>
      <c r="AB22" s="45">
        <f>P22*_xlfn.XLOOKUP($E22, EFs!$A:$A, EFs!$F:$F)*1000</f>
        <v>0</v>
      </c>
      <c r="AC22" s="45">
        <f>Q22*_xlfn.XLOOKUP($E22, EFs!$A:$A, EFs!$F:$F)*1000</f>
        <v>0</v>
      </c>
      <c r="AD22" s="45">
        <f>R22*_xlfn.XLOOKUP($E22, EFs!$A:$A, EFs!$F:$F)*1000</f>
        <v>0</v>
      </c>
      <c r="AE22" s="45">
        <f>S22*_xlfn.XLOOKUP($E22, EFs!$A:$A, EFs!$F:$F)*1000</f>
        <v>0</v>
      </c>
      <c r="AF22" s="34">
        <f t="shared" si="0"/>
        <v>0</v>
      </c>
      <c r="AG22" s="44"/>
      <c r="AH22" s="44"/>
      <c r="AI22" s="44"/>
    </row>
    <row r="23" spans="1:35" ht="18" hidden="1" customHeight="1" outlineLevel="1" x14ac:dyDescent="0.3">
      <c r="A23" s="50"/>
      <c r="B23" s="50"/>
      <c r="C23" s="27" t="str">
        <f>'Index Formatting'!$I$4</f>
        <v>O</v>
      </c>
      <c r="D23" s="50" t="s">
        <v>118</v>
      </c>
      <c r="E23" s="28">
        <v>41</v>
      </c>
      <c r="F23" s="28" t="s">
        <v>119</v>
      </c>
      <c r="G23" s="28" t="s">
        <v>120</v>
      </c>
      <c r="H23" s="44"/>
      <c r="I23" s="44"/>
      <c r="J23" s="44"/>
      <c r="K23" s="44"/>
      <c r="L23" s="44"/>
      <c r="M23" s="44"/>
      <c r="N23" s="44"/>
      <c r="O23" s="44"/>
      <c r="P23" s="44"/>
      <c r="Q23" s="44"/>
      <c r="R23" s="44"/>
      <c r="S23" s="44"/>
      <c r="T23" s="45">
        <f>H23*_xlfn.XLOOKUP($E23, EFs!$A:$A, EFs!$F:$F)*1000</f>
        <v>0</v>
      </c>
      <c r="U23" s="45">
        <f>I23*_xlfn.XLOOKUP($E23, EFs!$A:$A, EFs!$F:$F)*1000</f>
        <v>0</v>
      </c>
      <c r="V23" s="45">
        <f>J23*_xlfn.XLOOKUP($E23, EFs!$A:$A, EFs!$F:$F)*1000</f>
        <v>0</v>
      </c>
      <c r="W23" s="45">
        <f>K23*_xlfn.XLOOKUP($E23, EFs!$A:$A, EFs!$F:$F)*1000</f>
        <v>0</v>
      </c>
      <c r="X23" s="45">
        <f>L23*_xlfn.XLOOKUP($E23, EFs!$A:$A, EFs!$F:$F)*1000</f>
        <v>0</v>
      </c>
      <c r="Y23" s="45">
        <f>M23*_xlfn.XLOOKUP($E23, EFs!$A:$A, EFs!$F:$F)*1000</f>
        <v>0</v>
      </c>
      <c r="Z23" s="45">
        <f>N23*_xlfn.XLOOKUP($E23, EFs!$A:$A, EFs!$F:$F)*1000</f>
        <v>0</v>
      </c>
      <c r="AA23" s="45">
        <f>O23*_xlfn.XLOOKUP($E23, EFs!$A:$A, EFs!$F:$F)*1000</f>
        <v>0</v>
      </c>
      <c r="AB23" s="45">
        <f>P23*_xlfn.XLOOKUP($E23, EFs!$A:$A, EFs!$F:$F)*1000</f>
        <v>0</v>
      </c>
      <c r="AC23" s="45">
        <f>Q23*_xlfn.XLOOKUP($E23, EFs!$A:$A, EFs!$F:$F)*1000</f>
        <v>0</v>
      </c>
      <c r="AD23" s="45">
        <f>R23*_xlfn.XLOOKUP($E23, EFs!$A:$A, EFs!$F:$F)*1000</f>
        <v>0</v>
      </c>
      <c r="AE23" s="45">
        <f>S23*_xlfn.XLOOKUP($E23, EFs!$A:$A, EFs!$F:$F)*1000</f>
        <v>0</v>
      </c>
      <c r="AF23" s="34">
        <f t="shared" si="0"/>
        <v>0</v>
      </c>
      <c r="AG23" s="44"/>
      <c r="AH23" s="44"/>
      <c r="AI23" s="44"/>
    </row>
    <row r="24" spans="1:35" ht="18" hidden="1" customHeight="1" outlineLevel="1" x14ac:dyDescent="0.3">
      <c r="A24" s="50"/>
      <c r="B24" s="50"/>
      <c r="C24" s="27" t="str">
        <f>'Index Formatting'!$I$4</f>
        <v>O</v>
      </c>
      <c r="D24" s="50"/>
      <c r="E24" s="28">
        <v>42</v>
      </c>
      <c r="F24" s="28" t="s">
        <v>121</v>
      </c>
      <c r="G24" s="28" t="s">
        <v>120</v>
      </c>
      <c r="H24" s="44"/>
      <c r="I24" s="44"/>
      <c r="J24" s="44"/>
      <c r="K24" s="44"/>
      <c r="L24" s="44"/>
      <c r="M24" s="44"/>
      <c r="N24" s="44"/>
      <c r="O24" s="44"/>
      <c r="P24" s="44"/>
      <c r="Q24" s="44"/>
      <c r="R24" s="44"/>
      <c r="S24" s="44"/>
      <c r="T24" s="45">
        <f>H24*_xlfn.XLOOKUP($E24, EFs!$A:$A, EFs!$F:$F)*1000</f>
        <v>0</v>
      </c>
      <c r="U24" s="45">
        <f>I24*_xlfn.XLOOKUP($E24, EFs!$A:$A, EFs!$F:$F)*1000</f>
        <v>0</v>
      </c>
      <c r="V24" s="45">
        <f>J24*_xlfn.XLOOKUP($E24, EFs!$A:$A, EFs!$F:$F)*1000</f>
        <v>0</v>
      </c>
      <c r="W24" s="45">
        <f>K24*_xlfn.XLOOKUP($E24, EFs!$A:$A, EFs!$F:$F)*1000</f>
        <v>0</v>
      </c>
      <c r="X24" s="45">
        <f>L24*_xlfn.XLOOKUP($E24, EFs!$A:$A, EFs!$F:$F)*1000</f>
        <v>0</v>
      </c>
      <c r="Y24" s="45">
        <f>M24*_xlfn.XLOOKUP($E24, EFs!$A:$A, EFs!$F:$F)*1000</f>
        <v>0</v>
      </c>
      <c r="Z24" s="45">
        <f>N24*_xlfn.XLOOKUP($E24, EFs!$A:$A, EFs!$F:$F)*1000</f>
        <v>0</v>
      </c>
      <c r="AA24" s="45">
        <f>O24*_xlfn.XLOOKUP($E24, EFs!$A:$A, EFs!$F:$F)*1000</f>
        <v>0</v>
      </c>
      <c r="AB24" s="45">
        <f>P24*_xlfn.XLOOKUP($E24, EFs!$A:$A, EFs!$F:$F)*1000</f>
        <v>0</v>
      </c>
      <c r="AC24" s="45">
        <f>Q24*_xlfn.XLOOKUP($E24, EFs!$A:$A, EFs!$F:$F)*1000</f>
        <v>0</v>
      </c>
      <c r="AD24" s="45">
        <f>R24*_xlfn.XLOOKUP($E24, EFs!$A:$A, EFs!$F:$F)*1000</f>
        <v>0</v>
      </c>
      <c r="AE24" s="45">
        <f>S24*_xlfn.XLOOKUP($E24, EFs!$A:$A, EFs!$F:$F)*1000</f>
        <v>0</v>
      </c>
      <c r="AF24" s="34">
        <f t="shared" si="0"/>
        <v>0</v>
      </c>
      <c r="AG24" s="44"/>
      <c r="AH24" s="44"/>
      <c r="AI24" s="44"/>
    </row>
    <row r="25" spans="1:35" ht="18" hidden="1" customHeight="1" outlineLevel="1" x14ac:dyDescent="0.3">
      <c r="A25" s="50"/>
      <c r="B25" s="50"/>
      <c r="C25" s="27" t="str">
        <f>'Index Formatting'!$I$4</f>
        <v>O</v>
      </c>
      <c r="D25" s="50"/>
      <c r="E25" s="28">
        <v>43</v>
      </c>
      <c r="F25" s="28" t="s">
        <v>122</v>
      </c>
      <c r="G25" s="28" t="s">
        <v>120</v>
      </c>
      <c r="H25" s="44"/>
      <c r="I25" s="44"/>
      <c r="J25" s="44"/>
      <c r="K25" s="44"/>
      <c r="L25" s="44"/>
      <c r="M25" s="44"/>
      <c r="N25" s="44"/>
      <c r="O25" s="44"/>
      <c r="P25" s="44"/>
      <c r="Q25" s="44"/>
      <c r="R25" s="44"/>
      <c r="S25" s="44"/>
      <c r="T25" s="45">
        <f>H25*_xlfn.XLOOKUP($E25, EFs!$A:$A, EFs!$F:$F)*1000</f>
        <v>0</v>
      </c>
      <c r="U25" s="45">
        <f>I25*_xlfn.XLOOKUP($E25, EFs!$A:$A, EFs!$F:$F)*1000</f>
        <v>0</v>
      </c>
      <c r="V25" s="45">
        <f>J25*_xlfn.XLOOKUP($E25, EFs!$A:$A, EFs!$F:$F)*1000</f>
        <v>0</v>
      </c>
      <c r="W25" s="45">
        <f>K25*_xlfn.XLOOKUP($E25, EFs!$A:$A, EFs!$F:$F)*1000</f>
        <v>0</v>
      </c>
      <c r="X25" s="45">
        <f>L25*_xlfn.XLOOKUP($E25, EFs!$A:$A, EFs!$F:$F)*1000</f>
        <v>0</v>
      </c>
      <c r="Y25" s="45">
        <f>M25*_xlfn.XLOOKUP($E25, EFs!$A:$A, EFs!$F:$F)*1000</f>
        <v>0</v>
      </c>
      <c r="Z25" s="45">
        <f>N25*_xlfn.XLOOKUP($E25, EFs!$A:$A, EFs!$F:$F)*1000</f>
        <v>0</v>
      </c>
      <c r="AA25" s="45">
        <f>O25*_xlfn.XLOOKUP($E25, EFs!$A:$A, EFs!$F:$F)*1000</f>
        <v>0</v>
      </c>
      <c r="AB25" s="45">
        <f>P25*_xlfn.XLOOKUP($E25, EFs!$A:$A, EFs!$F:$F)*1000</f>
        <v>0</v>
      </c>
      <c r="AC25" s="45">
        <f>Q25*_xlfn.XLOOKUP($E25, EFs!$A:$A, EFs!$F:$F)*1000</f>
        <v>0</v>
      </c>
      <c r="AD25" s="45">
        <f>R25*_xlfn.XLOOKUP($E25, EFs!$A:$A, EFs!$F:$F)*1000</f>
        <v>0</v>
      </c>
      <c r="AE25" s="45">
        <f>S25*_xlfn.XLOOKUP($E25, EFs!$A:$A, EFs!$F:$F)*1000</f>
        <v>0</v>
      </c>
      <c r="AF25" s="34">
        <f t="shared" si="0"/>
        <v>0</v>
      </c>
      <c r="AG25" s="44"/>
      <c r="AH25" s="44"/>
      <c r="AI25" s="44"/>
    </row>
    <row r="26" spans="1:35" ht="18" hidden="1" customHeight="1" outlineLevel="1" x14ac:dyDescent="0.3">
      <c r="A26" s="50"/>
      <c r="B26" s="50"/>
      <c r="C26" s="27" t="str">
        <f>'Index Formatting'!$I$4</f>
        <v>O</v>
      </c>
      <c r="D26" s="50"/>
      <c r="E26" s="28">
        <v>44</v>
      </c>
      <c r="F26" s="28" t="s">
        <v>123</v>
      </c>
      <c r="G26" s="28" t="s">
        <v>120</v>
      </c>
      <c r="H26" s="44"/>
      <c r="I26" s="44"/>
      <c r="J26" s="44"/>
      <c r="K26" s="44"/>
      <c r="L26" s="44"/>
      <c r="M26" s="44"/>
      <c r="N26" s="44"/>
      <c r="O26" s="44"/>
      <c r="P26" s="44"/>
      <c r="Q26" s="44"/>
      <c r="R26" s="44"/>
      <c r="S26" s="44"/>
      <c r="T26" s="45">
        <f>H26*_xlfn.XLOOKUP($E26, EFs!$A:$A, EFs!$F:$F)*1000</f>
        <v>0</v>
      </c>
      <c r="U26" s="45">
        <f>I26*_xlfn.XLOOKUP($E26, EFs!$A:$A, EFs!$F:$F)*1000</f>
        <v>0</v>
      </c>
      <c r="V26" s="45">
        <f>J26*_xlfn.XLOOKUP($E26, EFs!$A:$A, EFs!$F:$F)*1000</f>
        <v>0</v>
      </c>
      <c r="W26" s="45">
        <f>K26*_xlfn.XLOOKUP($E26, EFs!$A:$A, EFs!$F:$F)*1000</f>
        <v>0</v>
      </c>
      <c r="X26" s="45">
        <f>L26*_xlfn.XLOOKUP($E26, EFs!$A:$A, EFs!$F:$F)*1000</f>
        <v>0</v>
      </c>
      <c r="Y26" s="45">
        <f>M26*_xlfn.XLOOKUP($E26, EFs!$A:$A, EFs!$F:$F)*1000</f>
        <v>0</v>
      </c>
      <c r="Z26" s="45">
        <f>N26*_xlfn.XLOOKUP($E26, EFs!$A:$A, EFs!$F:$F)*1000</f>
        <v>0</v>
      </c>
      <c r="AA26" s="45">
        <f>O26*_xlfn.XLOOKUP($E26, EFs!$A:$A, EFs!$F:$F)*1000</f>
        <v>0</v>
      </c>
      <c r="AB26" s="45">
        <f>P26*_xlfn.XLOOKUP($E26, EFs!$A:$A, EFs!$F:$F)*1000</f>
        <v>0</v>
      </c>
      <c r="AC26" s="45">
        <f>Q26*_xlfn.XLOOKUP($E26, EFs!$A:$A, EFs!$F:$F)*1000</f>
        <v>0</v>
      </c>
      <c r="AD26" s="45">
        <f>R26*_xlfn.XLOOKUP($E26, EFs!$A:$A, EFs!$F:$F)*1000</f>
        <v>0</v>
      </c>
      <c r="AE26" s="45">
        <f>S26*_xlfn.XLOOKUP($E26, EFs!$A:$A, EFs!$F:$F)*1000</f>
        <v>0</v>
      </c>
      <c r="AF26" s="34">
        <f t="shared" si="0"/>
        <v>0</v>
      </c>
      <c r="AG26" s="44"/>
      <c r="AH26" s="44"/>
      <c r="AI26" s="44"/>
    </row>
    <row r="27" spans="1:35" ht="18" hidden="1" customHeight="1" outlineLevel="1" x14ac:dyDescent="0.3">
      <c r="A27" s="50"/>
      <c r="B27" s="50"/>
      <c r="C27" s="27" t="str">
        <f>'Index Formatting'!$I$4</f>
        <v>O</v>
      </c>
      <c r="D27" s="52" t="s">
        <v>124</v>
      </c>
      <c r="E27" s="28">
        <v>45</v>
      </c>
      <c r="F27" s="28" t="s">
        <v>125</v>
      </c>
      <c r="G27" s="28" t="s">
        <v>70</v>
      </c>
      <c r="H27" s="44"/>
      <c r="I27" s="44"/>
      <c r="J27" s="44"/>
      <c r="K27" s="44"/>
      <c r="L27" s="44"/>
      <c r="M27" s="44"/>
      <c r="N27" s="44"/>
      <c r="O27" s="44"/>
      <c r="P27" s="44"/>
      <c r="Q27" s="44"/>
      <c r="R27" s="44"/>
      <c r="S27" s="44"/>
      <c r="T27" s="45">
        <f>H27*_xlfn.XLOOKUP($E27, EFs!$A:$A, EFs!$F:$F)*1000</f>
        <v>0</v>
      </c>
      <c r="U27" s="45">
        <f>I27*_xlfn.XLOOKUP($E27, EFs!$A:$A, EFs!$F:$F)*1000</f>
        <v>0</v>
      </c>
      <c r="V27" s="45">
        <f>J27*_xlfn.XLOOKUP($E27, EFs!$A:$A, EFs!$F:$F)*1000</f>
        <v>0</v>
      </c>
      <c r="W27" s="45">
        <f>K27*_xlfn.XLOOKUP($E27, EFs!$A:$A, EFs!$F:$F)*1000</f>
        <v>0</v>
      </c>
      <c r="X27" s="45">
        <f>L27*_xlfn.XLOOKUP($E27, EFs!$A:$A, EFs!$F:$F)*1000</f>
        <v>0</v>
      </c>
      <c r="Y27" s="45">
        <f>M27*_xlfn.XLOOKUP($E27, EFs!$A:$A, EFs!$F:$F)*1000</f>
        <v>0</v>
      </c>
      <c r="Z27" s="45">
        <f>N27*_xlfn.XLOOKUP($E27, EFs!$A:$A, EFs!$F:$F)*1000</f>
        <v>0</v>
      </c>
      <c r="AA27" s="45">
        <f>O27*_xlfn.XLOOKUP($E27, EFs!$A:$A, EFs!$F:$F)*1000</f>
        <v>0</v>
      </c>
      <c r="AB27" s="45">
        <f>P27*_xlfn.XLOOKUP($E27, EFs!$A:$A, EFs!$F:$F)*1000</f>
        <v>0</v>
      </c>
      <c r="AC27" s="45">
        <f>Q27*_xlfn.XLOOKUP($E27, EFs!$A:$A, EFs!$F:$F)*1000</f>
        <v>0</v>
      </c>
      <c r="AD27" s="45">
        <f>R27*_xlfn.XLOOKUP($E27, EFs!$A:$A, EFs!$F:$F)*1000</f>
        <v>0</v>
      </c>
      <c r="AE27" s="45">
        <f>S27*_xlfn.XLOOKUP($E27, EFs!$A:$A, EFs!$F:$F)*1000</f>
        <v>0</v>
      </c>
      <c r="AF27" s="34">
        <f t="shared" si="0"/>
        <v>0</v>
      </c>
      <c r="AG27" s="44"/>
      <c r="AH27" s="44"/>
      <c r="AI27" s="44"/>
    </row>
    <row r="28" spans="1:35" ht="18" hidden="1" customHeight="1" outlineLevel="1" x14ac:dyDescent="0.3">
      <c r="A28" s="50"/>
      <c r="B28" s="50"/>
      <c r="C28" s="27" t="str">
        <f>'Index Formatting'!$I$4</f>
        <v>O</v>
      </c>
      <c r="D28" s="53"/>
      <c r="E28" s="28">
        <v>46</v>
      </c>
      <c r="F28" s="28" t="s">
        <v>126</v>
      </c>
      <c r="G28" s="28" t="s">
        <v>70</v>
      </c>
      <c r="H28" s="44"/>
      <c r="I28" s="44"/>
      <c r="J28" s="44"/>
      <c r="K28" s="44"/>
      <c r="L28" s="44"/>
      <c r="M28" s="44"/>
      <c r="N28" s="44"/>
      <c r="O28" s="44"/>
      <c r="P28" s="44"/>
      <c r="Q28" s="44"/>
      <c r="R28" s="44"/>
      <c r="S28" s="44"/>
      <c r="T28" s="45">
        <f>H28*_xlfn.XLOOKUP($E28, EFs!$A:$A, EFs!$F:$F)*1000</f>
        <v>0</v>
      </c>
      <c r="U28" s="45">
        <f>I28*_xlfn.XLOOKUP($E28, EFs!$A:$A, EFs!$F:$F)*1000</f>
        <v>0</v>
      </c>
      <c r="V28" s="45">
        <f>J28*_xlfn.XLOOKUP($E28, EFs!$A:$A, EFs!$F:$F)*1000</f>
        <v>0</v>
      </c>
      <c r="W28" s="45">
        <f>K28*_xlfn.XLOOKUP($E28, EFs!$A:$A, EFs!$F:$F)*1000</f>
        <v>0</v>
      </c>
      <c r="X28" s="45">
        <f>L28*_xlfn.XLOOKUP($E28, EFs!$A:$A, EFs!$F:$F)*1000</f>
        <v>0</v>
      </c>
      <c r="Y28" s="45">
        <f>M28*_xlfn.XLOOKUP($E28, EFs!$A:$A, EFs!$F:$F)*1000</f>
        <v>0</v>
      </c>
      <c r="Z28" s="45">
        <f>N28*_xlfn.XLOOKUP($E28, EFs!$A:$A, EFs!$F:$F)*1000</f>
        <v>0</v>
      </c>
      <c r="AA28" s="45">
        <f>O28*_xlfn.XLOOKUP($E28, EFs!$A:$A, EFs!$F:$F)*1000</f>
        <v>0</v>
      </c>
      <c r="AB28" s="45">
        <f>P28*_xlfn.XLOOKUP($E28, EFs!$A:$A, EFs!$F:$F)*1000</f>
        <v>0</v>
      </c>
      <c r="AC28" s="45">
        <f>Q28*_xlfn.XLOOKUP($E28, EFs!$A:$A, EFs!$F:$F)*1000</f>
        <v>0</v>
      </c>
      <c r="AD28" s="45">
        <f>R28*_xlfn.XLOOKUP($E28, EFs!$A:$A, EFs!$F:$F)*1000</f>
        <v>0</v>
      </c>
      <c r="AE28" s="45">
        <f>S28*_xlfn.XLOOKUP($E28, EFs!$A:$A, EFs!$F:$F)*1000</f>
        <v>0</v>
      </c>
      <c r="AF28" s="34">
        <f t="shared" si="0"/>
        <v>0</v>
      </c>
      <c r="AG28" s="44"/>
      <c r="AH28" s="44"/>
      <c r="AI28" s="44"/>
    </row>
    <row r="29" spans="1:35" ht="18" hidden="1" customHeight="1" outlineLevel="1" x14ac:dyDescent="0.3">
      <c r="A29" s="50"/>
      <c r="B29" s="50"/>
      <c r="C29" s="27" t="str">
        <f>'Index Formatting'!$I$4</f>
        <v>O</v>
      </c>
      <c r="D29" s="53"/>
      <c r="E29" s="28">
        <v>47</v>
      </c>
      <c r="F29" s="28" t="s">
        <v>127</v>
      </c>
      <c r="G29" s="28" t="s">
        <v>70</v>
      </c>
      <c r="H29" s="44"/>
      <c r="I29" s="44"/>
      <c r="J29" s="44"/>
      <c r="K29" s="44"/>
      <c r="L29" s="44"/>
      <c r="M29" s="44"/>
      <c r="N29" s="44"/>
      <c r="O29" s="44"/>
      <c r="P29" s="44"/>
      <c r="Q29" s="44"/>
      <c r="R29" s="44"/>
      <c r="S29" s="44"/>
      <c r="T29" s="45">
        <f>H29*_xlfn.XLOOKUP($E29, EFs!$A:$A, EFs!$F:$F)*1000</f>
        <v>0</v>
      </c>
      <c r="U29" s="45">
        <f>I29*_xlfn.XLOOKUP($E29, EFs!$A:$A, EFs!$F:$F)*1000</f>
        <v>0</v>
      </c>
      <c r="V29" s="45">
        <f>J29*_xlfn.XLOOKUP($E29, EFs!$A:$A, EFs!$F:$F)*1000</f>
        <v>0</v>
      </c>
      <c r="W29" s="45">
        <f>K29*_xlfn.XLOOKUP($E29, EFs!$A:$A, EFs!$F:$F)*1000</f>
        <v>0</v>
      </c>
      <c r="X29" s="45">
        <f>L29*_xlfn.XLOOKUP($E29, EFs!$A:$A, EFs!$F:$F)*1000</f>
        <v>0</v>
      </c>
      <c r="Y29" s="45">
        <f>M29*_xlfn.XLOOKUP($E29, EFs!$A:$A, EFs!$F:$F)*1000</f>
        <v>0</v>
      </c>
      <c r="Z29" s="45">
        <f>N29*_xlfn.XLOOKUP($E29, EFs!$A:$A, EFs!$F:$F)*1000</f>
        <v>0</v>
      </c>
      <c r="AA29" s="45">
        <f>O29*_xlfn.XLOOKUP($E29, EFs!$A:$A, EFs!$F:$F)*1000</f>
        <v>0</v>
      </c>
      <c r="AB29" s="45">
        <f>P29*_xlfn.XLOOKUP($E29, EFs!$A:$A, EFs!$F:$F)*1000</f>
        <v>0</v>
      </c>
      <c r="AC29" s="45">
        <f>Q29*_xlfn.XLOOKUP($E29, EFs!$A:$A, EFs!$F:$F)*1000</f>
        <v>0</v>
      </c>
      <c r="AD29" s="45">
        <f>R29*_xlfn.XLOOKUP($E29, EFs!$A:$A, EFs!$F:$F)*1000</f>
        <v>0</v>
      </c>
      <c r="AE29" s="45">
        <f>S29*_xlfn.XLOOKUP($E29, EFs!$A:$A, EFs!$F:$F)*1000</f>
        <v>0</v>
      </c>
      <c r="AF29" s="34">
        <f t="shared" si="0"/>
        <v>0</v>
      </c>
      <c r="AG29" s="44"/>
      <c r="AH29" s="44"/>
      <c r="AI29" s="44"/>
    </row>
    <row r="30" spans="1:35" ht="18" hidden="1" customHeight="1" outlineLevel="1" x14ac:dyDescent="0.3">
      <c r="A30" s="50"/>
      <c r="B30" s="50"/>
      <c r="C30" s="27" t="str">
        <f>'Index Formatting'!$I$4</f>
        <v>O</v>
      </c>
      <c r="D30" s="53"/>
      <c r="E30" s="28">
        <v>48</v>
      </c>
      <c r="F30" s="28" t="s">
        <v>128</v>
      </c>
      <c r="G30" s="28" t="s">
        <v>70</v>
      </c>
      <c r="H30" s="44"/>
      <c r="I30" s="44"/>
      <c r="J30" s="44"/>
      <c r="K30" s="44"/>
      <c r="L30" s="44"/>
      <c r="M30" s="44"/>
      <c r="N30" s="44"/>
      <c r="O30" s="44"/>
      <c r="P30" s="44"/>
      <c r="Q30" s="44"/>
      <c r="R30" s="44"/>
      <c r="S30" s="44"/>
      <c r="T30" s="45">
        <f>H30*_xlfn.XLOOKUP($E30, EFs!$A:$A, EFs!$F:$F)*1000</f>
        <v>0</v>
      </c>
      <c r="U30" s="45">
        <f>I30*_xlfn.XLOOKUP($E30, EFs!$A:$A, EFs!$F:$F)*1000</f>
        <v>0</v>
      </c>
      <c r="V30" s="45">
        <f>J30*_xlfn.XLOOKUP($E30, EFs!$A:$A, EFs!$F:$F)*1000</f>
        <v>0</v>
      </c>
      <c r="W30" s="45">
        <f>K30*_xlfn.XLOOKUP($E30, EFs!$A:$A, EFs!$F:$F)*1000</f>
        <v>0</v>
      </c>
      <c r="X30" s="45">
        <f>L30*_xlfn.XLOOKUP($E30, EFs!$A:$A, EFs!$F:$F)*1000</f>
        <v>0</v>
      </c>
      <c r="Y30" s="45">
        <f>M30*_xlfn.XLOOKUP($E30, EFs!$A:$A, EFs!$F:$F)*1000</f>
        <v>0</v>
      </c>
      <c r="Z30" s="45">
        <f>N30*_xlfn.XLOOKUP($E30, EFs!$A:$A, EFs!$F:$F)*1000</f>
        <v>0</v>
      </c>
      <c r="AA30" s="45">
        <f>O30*_xlfn.XLOOKUP($E30, EFs!$A:$A, EFs!$F:$F)*1000</f>
        <v>0</v>
      </c>
      <c r="AB30" s="45">
        <f>P30*_xlfn.XLOOKUP($E30, EFs!$A:$A, EFs!$F:$F)*1000</f>
        <v>0</v>
      </c>
      <c r="AC30" s="45">
        <f>Q30*_xlfn.XLOOKUP($E30, EFs!$A:$A, EFs!$F:$F)*1000</f>
        <v>0</v>
      </c>
      <c r="AD30" s="45">
        <f>R30*_xlfn.XLOOKUP($E30, EFs!$A:$A, EFs!$F:$F)*1000</f>
        <v>0</v>
      </c>
      <c r="AE30" s="45">
        <f>S30*_xlfn.XLOOKUP($E30, EFs!$A:$A, EFs!$F:$F)*1000</f>
        <v>0</v>
      </c>
      <c r="AF30" s="34">
        <f t="shared" si="0"/>
        <v>0</v>
      </c>
      <c r="AG30" s="44"/>
      <c r="AH30" s="44"/>
      <c r="AI30" s="44"/>
    </row>
    <row r="31" spans="1:35" ht="18" hidden="1" customHeight="1" outlineLevel="1" x14ac:dyDescent="0.3">
      <c r="A31" s="50"/>
      <c r="B31" s="50"/>
      <c r="C31" s="27" t="str">
        <f>'Index Formatting'!$I$4</f>
        <v>O</v>
      </c>
      <c r="D31" s="54"/>
      <c r="E31" s="28">
        <v>49</v>
      </c>
      <c r="F31" s="28" t="s">
        <v>129</v>
      </c>
      <c r="G31" s="28" t="s">
        <v>80</v>
      </c>
      <c r="H31" s="44"/>
      <c r="I31" s="44"/>
      <c r="J31" s="44"/>
      <c r="K31" s="44"/>
      <c r="L31" s="44"/>
      <c r="M31" s="44"/>
      <c r="N31" s="44"/>
      <c r="O31" s="44"/>
      <c r="P31" s="44"/>
      <c r="Q31" s="44"/>
      <c r="R31" s="44"/>
      <c r="S31" s="44"/>
      <c r="T31" s="45">
        <f>H31*_xlfn.XLOOKUP($E31, EFs!$A:$A, EFs!$F:$F)*1000</f>
        <v>0</v>
      </c>
      <c r="U31" s="45">
        <f>I31*_xlfn.XLOOKUP($E31, EFs!$A:$A, EFs!$F:$F)*1000</f>
        <v>0</v>
      </c>
      <c r="V31" s="45">
        <f>J31*_xlfn.XLOOKUP($E31, EFs!$A:$A, EFs!$F:$F)*1000</f>
        <v>0</v>
      </c>
      <c r="W31" s="45">
        <f>K31*_xlfn.XLOOKUP($E31, EFs!$A:$A, EFs!$F:$F)*1000</f>
        <v>0</v>
      </c>
      <c r="X31" s="45">
        <f>L31*_xlfn.XLOOKUP($E31, EFs!$A:$A, EFs!$F:$F)*1000</f>
        <v>0</v>
      </c>
      <c r="Y31" s="45">
        <f>M31*_xlfn.XLOOKUP($E31, EFs!$A:$A, EFs!$F:$F)*1000</f>
        <v>0</v>
      </c>
      <c r="Z31" s="45">
        <f>N31*_xlfn.XLOOKUP($E31, EFs!$A:$A, EFs!$F:$F)*1000</f>
        <v>0</v>
      </c>
      <c r="AA31" s="45">
        <f>O31*_xlfn.XLOOKUP($E31, EFs!$A:$A, EFs!$F:$F)*1000</f>
        <v>0</v>
      </c>
      <c r="AB31" s="45">
        <f>P31*_xlfn.XLOOKUP($E31, EFs!$A:$A, EFs!$F:$F)*1000</f>
        <v>0</v>
      </c>
      <c r="AC31" s="45">
        <f>Q31*_xlfn.XLOOKUP($E31, EFs!$A:$A, EFs!$F:$F)*1000</f>
        <v>0</v>
      </c>
      <c r="AD31" s="45">
        <f>R31*_xlfn.XLOOKUP($E31, EFs!$A:$A, EFs!$F:$F)*1000</f>
        <v>0</v>
      </c>
      <c r="AE31" s="45">
        <f>S31*_xlfn.XLOOKUP($E31, EFs!$A:$A, EFs!$F:$F)*1000</f>
        <v>0</v>
      </c>
      <c r="AF31" s="34">
        <f t="shared" ref="AF31:AF86" si="1">SUM(T31:AE31)</f>
        <v>0</v>
      </c>
      <c r="AG31" s="44"/>
      <c r="AH31" s="44"/>
      <c r="AI31" s="44"/>
    </row>
    <row r="32" spans="1:35" ht="18" hidden="1" customHeight="1" outlineLevel="1" x14ac:dyDescent="0.3">
      <c r="A32" s="50"/>
      <c r="B32" s="50"/>
      <c r="C32" s="27" t="str">
        <f>'Index Formatting'!$I$3</f>
        <v>M</v>
      </c>
      <c r="D32" s="52" t="s">
        <v>71</v>
      </c>
      <c r="E32" s="28">
        <f>IF(_xlfn.XLOOKUP(F32, Lookups!B:B, Lookups!A:A) = 0, 0, 49+_xlfn.XLOOKUP(F32, Lookups!B:B, Lookups!A:A))</f>
        <v>0</v>
      </c>
      <c r="F32" s="28" t="s">
        <v>101</v>
      </c>
      <c r="G32" s="28" t="s">
        <v>80</v>
      </c>
      <c r="H32" s="44"/>
      <c r="I32" s="44"/>
      <c r="J32" s="44"/>
      <c r="K32" s="44"/>
      <c r="L32" s="44"/>
      <c r="M32" s="44"/>
      <c r="N32" s="44"/>
      <c r="O32" s="44"/>
      <c r="P32" s="44"/>
      <c r="Q32" s="44"/>
      <c r="R32" s="44"/>
      <c r="S32" s="44"/>
      <c r="T32" s="45">
        <f>H32*_xlfn.XLOOKUP($E32, EFs!$A:$A, EFs!$F:$F)*1000</f>
        <v>0</v>
      </c>
      <c r="U32" s="45">
        <f>I32*_xlfn.XLOOKUP($E32, EFs!$A:$A, EFs!$F:$F)*1000</f>
        <v>0</v>
      </c>
      <c r="V32" s="45">
        <f>J32*_xlfn.XLOOKUP($E32, EFs!$A:$A, EFs!$F:$F)*1000</f>
        <v>0</v>
      </c>
      <c r="W32" s="45">
        <f>K32*_xlfn.XLOOKUP($E32, EFs!$A:$A, EFs!$F:$F)*1000</f>
        <v>0</v>
      </c>
      <c r="X32" s="45">
        <f>L32*_xlfn.XLOOKUP($E32, EFs!$A:$A, EFs!$F:$F)*1000</f>
        <v>0</v>
      </c>
      <c r="Y32" s="45">
        <f>M32*_xlfn.XLOOKUP($E32, EFs!$A:$A, EFs!$F:$F)*1000</f>
        <v>0</v>
      </c>
      <c r="Z32" s="45">
        <f>N32*_xlfn.XLOOKUP($E32, EFs!$A:$A, EFs!$F:$F)*1000</f>
        <v>0</v>
      </c>
      <c r="AA32" s="45">
        <f>O32*_xlfn.XLOOKUP($E32, EFs!$A:$A, EFs!$F:$F)*1000</f>
        <v>0</v>
      </c>
      <c r="AB32" s="45">
        <f>P32*_xlfn.XLOOKUP($E32, EFs!$A:$A, EFs!$F:$F)*1000</f>
        <v>0</v>
      </c>
      <c r="AC32" s="45">
        <f>Q32*_xlfn.XLOOKUP($E32, EFs!$A:$A, EFs!$F:$F)*1000</f>
        <v>0</v>
      </c>
      <c r="AD32" s="45">
        <f>R32*_xlfn.XLOOKUP($E32, EFs!$A:$A, EFs!$F:$F)*1000</f>
        <v>0</v>
      </c>
      <c r="AE32" s="45">
        <f>S32*_xlfn.XLOOKUP($E32, EFs!$A:$A, EFs!$F:$F)*1000</f>
        <v>0</v>
      </c>
      <c r="AF32" s="34">
        <f t="shared" si="1"/>
        <v>0</v>
      </c>
      <c r="AG32" s="44"/>
      <c r="AH32" s="44"/>
      <c r="AI32" s="44"/>
    </row>
    <row r="33" spans="1:35" ht="18" hidden="1" customHeight="1" outlineLevel="1" x14ac:dyDescent="0.3">
      <c r="A33" s="50"/>
      <c r="B33" s="50"/>
      <c r="C33" s="27" t="str">
        <f>'Index Formatting'!$I$3</f>
        <v>M</v>
      </c>
      <c r="D33" s="53"/>
      <c r="E33" s="28">
        <f>IF(_xlfn.XLOOKUP(F33, Lookups!B:B, Lookups!A:A) = 0, 0, 49+_xlfn.XLOOKUP(F33, Lookups!B:B, Lookups!A:A))</f>
        <v>0</v>
      </c>
      <c r="F33" s="28" t="s">
        <v>101</v>
      </c>
      <c r="G33" s="28" t="s">
        <v>80</v>
      </c>
      <c r="H33" s="44"/>
      <c r="I33" s="44"/>
      <c r="J33" s="44"/>
      <c r="K33" s="44"/>
      <c r="L33" s="44"/>
      <c r="M33" s="44"/>
      <c r="N33" s="44"/>
      <c r="O33" s="44"/>
      <c r="P33" s="44"/>
      <c r="Q33" s="44"/>
      <c r="R33" s="44"/>
      <c r="S33" s="44"/>
      <c r="T33" s="45">
        <f>H33*_xlfn.XLOOKUP($E33, EFs!$A:$A, EFs!$F:$F)*1000</f>
        <v>0</v>
      </c>
      <c r="U33" s="45">
        <f>I33*_xlfn.XLOOKUP($E33, EFs!$A:$A, EFs!$F:$F)*1000</f>
        <v>0</v>
      </c>
      <c r="V33" s="45">
        <f>J33*_xlfn.XLOOKUP($E33, EFs!$A:$A, EFs!$F:$F)*1000</f>
        <v>0</v>
      </c>
      <c r="W33" s="45">
        <f>K33*_xlfn.XLOOKUP($E33, EFs!$A:$A, EFs!$F:$F)*1000</f>
        <v>0</v>
      </c>
      <c r="X33" s="45">
        <f>L33*_xlfn.XLOOKUP($E33, EFs!$A:$A, EFs!$F:$F)*1000</f>
        <v>0</v>
      </c>
      <c r="Y33" s="45">
        <f>M33*_xlfn.XLOOKUP($E33, EFs!$A:$A, EFs!$F:$F)*1000</f>
        <v>0</v>
      </c>
      <c r="Z33" s="45">
        <f>N33*_xlfn.XLOOKUP($E33, EFs!$A:$A, EFs!$F:$F)*1000</f>
        <v>0</v>
      </c>
      <c r="AA33" s="45">
        <f>O33*_xlfn.XLOOKUP($E33, EFs!$A:$A, EFs!$F:$F)*1000</f>
        <v>0</v>
      </c>
      <c r="AB33" s="45">
        <f>P33*_xlfn.XLOOKUP($E33, EFs!$A:$A, EFs!$F:$F)*1000</f>
        <v>0</v>
      </c>
      <c r="AC33" s="45">
        <f>Q33*_xlfn.XLOOKUP($E33, EFs!$A:$A, EFs!$F:$F)*1000</f>
        <v>0</v>
      </c>
      <c r="AD33" s="45">
        <f>R33*_xlfn.XLOOKUP($E33, EFs!$A:$A, EFs!$F:$F)*1000</f>
        <v>0</v>
      </c>
      <c r="AE33" s="45">
        <f>S33*_xlfn.XLOOKUP($E33, EFs!$A:$A, EFs!$F:$F)*1000</f>
        <v>0</v>
      </c>
      <c r="AF33" s="34">
        <f t="shared" si="1"/>
        <v>0</v>
      </c>
      <c r="AG33" s="44"/>
      <c r="AH33" s="44"/>
      <c r="AI33" s="44"/>
    </row>
    <row r="34" spans="1:35" ht="18" hidden="1" customHeight="1" outlineLevel="1" x14ac:dyDescent="0.3">
      <c r="A34" s="50"/>
      <c r="B34" s="50"/>
      <c r="C34" s="27" t="str">
        <f>'Index Formatting'!$I$3</f>
        <v>M</v>
      </c>
      <c r="D34" s="53"/>
      <c r="E34" s="28">
        <f>IF(_xlfn.XLOOKUP(F34, Lookups!B:B, Lookups!A:A) = 0, 0, 49+_xlfn.XLOOKUP(F34, Lookups!B:B, Lookups!A:A))</f>
        <v>0</v>
      </c>
      <c r="F34" s="28" t="s">
        <v>101</v>
      </c>
      <c r="G34" s="28" t="s">
        <v>80</v>
      </c>
      <c r="H34" s="44"/>
      <c r="I34" s="44"/>
      <c r="J34" s="44"/>
      <c r="K34" s="44"/>
      <c r="L34" s="44"/>
      <c r="M34" s="44"/>
      <c r="N34" s="44"/>
      <c r="O34" s="44"/>
      <c r="P34" s="44"/>
      <c r="Q34" s="44"/>
      <c r="R34" s="44"/>
      <c r="S34" s="44"/>
      <c r="T34" s="45">
        <f>H34*_xlfn.XLOOKUP($E34, EFs!$A:$A, EFs!$F:$F)*1000</f>
        <v>0</v>
      </c>
      <c r="U34" s="45">
        <f>I34*_xlfn.XLOOKUP($E34, EFs!$A:$A, EFs!$F:$F)*1000</f>
        <v>0</v>
      </c>
      <c r="V34" s="45">
        <f>J34*_xlfn.XLOOKUP($E34, EFs!$A:$A, EFs!$F:$F)*1000</f>
        <v>0</v>
      </c>
      <c r="W34" s="45">
        <f>K34*_xlfn.XLOOKUP($E34, EFs!$A:$A, EFs!$F:$F)*1000</f>
        <v>0</v>
      </c>
      <c r="X34" s="45">
        <f>L34*_xlfn.XLOOKUP($E34, EFs!$A:$A, EFs!$F:$F)*1000</f>
        <v>0</v>
      </c>
      <c r="Y34" s="45">
        <f>M34*_xlfn.XLOOKUP($E34, EFs!$A:$A, EFs!$F:$F)*1000</f>
        <v>0</v>
      </c>
      <c r="Z34" s="45">
        <f>N34*_xlfn.XLOOKUP($E34, EFs!$A:$A, EFs!$F:$F)*1000</f>
        <v>0</v>
      </c>
      <c r="AA34" s="45">
        <f>O34*_xlfn.XLOOKUP($E34, EFs!$A:$A, EFs!$F:$F)*1000</f>
        <v>0</v>
      </c>
      <c r="AB34" s="45">
        <f>P34*_xlfn.XLOOKUP($E34, EFs!$A:$A, EFs!$F:$F)*1000</f>
        <v>0</v>
      </c>
      <c r="AC34" s="45">
        <f>Q34*_xlfn.XLOOKUP($E34, EFs!$A:$A, EFs!$F:$F)*1000</f>
        <v>0</v>
      </c>
      <c r="AD34" s="45">
        <f>R34*_xlfn.XLOOKUP($E34, EFs!$A:$A, EFs!$F:$F)*1000</f>
        <v>0</v>
      </c>
      <c r="AE34" s="45">
        <f>S34*_xlfn.XLOOKUP($E34, EFs!$A:$A, EFs!$F:$F)*1000</f>
        <v>0</v>
      </c>
      <c r="AF34" s="34">
        <f t="shared" si="1"/>
        <v>0</v>
      </c>
      <c r="AG34" s="44"/>
      <c r="AH34" s="44"/>
      <c r="AI34" s="44"/>
    </row>
    <row r="35" spans="1:35" ht="18" hidden="1" customHeight="1" outlineLevel="1" x14ac:dyDescent="0.3">
      <c r="A35" s="50"/>
      <c r="B35" s="50"/>
      <c r="C35" s="27" t="str">
        <f>'Index Formatting'!$I$3</f>
        <v>M</v>
      </c>
      <c r="D35" s="54"/>
      <c r="E35" s="28">
        <f>IF(_xlfn.XLOOKUP(F35, Lookups!B:B, Lookups!A:A) = 0, 0, 49+_xlfn.XLOOKUP(F35, Lookups!B:B, Lookups!A:A))</f>
        <v>0</v>
      </c>
      <c r="F35" s="28" t="s">
        <v>101</v>
      </c>
      <c r="G35" s="28" t="s">
        <v>80</v>
      </c>
      <c r="H35" s="44"/>
      <c r="I35" s="44"/>
      <c r="J35" s="44"/>
      <c r="K35" s="44"/>
      <c r="L35" s="44"/>
      <c r="M35" s="44"/>
      <c r="N35" s="44"/>
      <c r="O35" s="44"/>
      <c r="P35" s="44"/>
      <c r="Q35" s="44"/>
      <c r="R35" s="44"/>
      <c r="S35" s="44"/>
      <c r="T35" s="45">
        <f>H35*_xlfn.XLOOKUP($E35, EFs!$A:$A, EFs!$F:$F)*1000</f>
        <v>0</v>
      </c>
      <c r="U35" s="45">
        <f>I35*_xlfn.XLOOKUP($E35, EFs!$A:$A, EFs!$F:$F)*1000</f>
        <v>0</v>
      </c>
      <c r="V35" s="45">
        <f>J35*_xlfn.XLOOKUP($E35, EFs!$A:$A, EFs!$F:$F)*1000</f>
        <v>0</v>
      </c>
      <c r="W35" s="45">
        <f>K35*_xlfn.XLOOKUP($E35, EFs!$A:$A, EFs!$F:$F)*1000</f>
        <v>0</v>
      </c>
      <c r="X35" s="45">
        <f>L35*_xlfn.XLOOKUP($E35, EFs!$A:$A, EFs!$F:$F)*1000</f>
        <v>0</v>
      </c>
      <c r="Y35" s="45">
        <f>M35*_xlfn.XLOOKUP($E35, EFs!$A:$A, EFs!$F:$F)*1000</f>
        <v>0</v>
      </c>
      <c r="Z35" s="45">
        <f>N35*_xlfn.XLOOKUP($E35, EFs!$A:$A, EFs!$F:$F)*1000</f>
        <v>0</v>
      </c>
      <c r="AA35" s="45">
        <f>O35*_xlfn.XLOOKUP($E35, EFs!$A:$A, EFs!$F:$F)*1000</f>
        <v>0</v>
      </c>
      <c r="AB35" s="45">
        <f>P35*_xlfn.XLOOKUP($E35, EFs!$A:$A, EFs!$F:$F)*1000</f>
        <v>0</v>
      </c>
      <c r="AC35" s="45">
        <f>Q35*_xlfn.XLOOKUP($E35, EFs!$A:$A, EFs!$F:$F)*1000</f>
        <v>0</v>
      </c>
      <c r="AD35" s="45">
        <f>R35*_xlfn.XLOOKUP($E35, EFs!$A:$A, EFs!$F:$F)*1000</f>
        <v>0</v>
      </c>
      <c r="AE35" s="45">
        <f>S35*_xlfn.XLOOKUP($E35, EFs!$A:$A, EFs!$F:$F)*1000</f>
        <v>0</v>
      </c>
      <c r="AF35" s="34">
        <f t="shared" si="1"/>
        <v>0</v>
      </c>
      <c r="AG35" s="44"/>
      <c r="AH35" s="44"/>
      <c r="AI35" s="44"/>
    </row>
    <row r="36" spans="1:35" ht="18" hidden="1" customHeight="1" outlineLevel="1" x14ac:dyDescent="0.3">
      <c r="A36" s="50"/>
      <c r="B36" s="50"/>
      <c r="C36" s="27" t="str">
        <f>'Index Formatting'!$I$4</f>
        <v>O</v>
      </c>
      <c r="D36" s="50" t="s">
        <v>130</v>
      </c>
      <c r="E36" s="28">
        <v>76</v>
      </c>
      <c r="F36" s="28" t="s">
        <v>131</v>
      </c>
      <c r="G36" s="28" t="s">
        <v>120</v>
      </c>
      <c r="H36" s="44"/>
      <c r="I36" s="44"/>
      <c r="J36" s="44"/>
      <c r="K36" s="44"/>
      <c r="L36" s="44"/>
      <c r="M36" s="44"/>
      <c r="N36" s="44"/>
      <c r="O36" s="44"/>
      <c r="P36" s="44"/>
      <c r="Q36" s="44"/>
      <c r="R36" s="44"/>
      <c r="S36" s="44"/>
      <c r="T36" s="45">
        <f>H36*_xlfn.XLOOKUP($E36, EFs!$A:$A, EFs!$F:$F)*1000</f>
        <v>0</v>
      </c>
      <c r="U36" s="45">
        <f>I36*_xlfn.XLOOKUP($E36, EFs!$A:$A, EFs!$F:$F)*1000</f>
        <v>0</v>
      </c>
      <c r="V36" s="45">
        <f>J36*_xlfn.XLOOKUP($E36, EFs!$A:$A, EFs!$F:$F)*1000</f>
        <v>0</v>
      </c>
      <c r="W36" s="45">
        <f>K36*_xlfn.XLOOKUP($E36, EFs!$A:$A, EFs!$F:$F)*1000</f>
        <v>0</v>
      </c>
      <c r="X36" s="45">
        <f>L36*_xlfn.XLOOKUP($E36, EFs!$A:$A, EFs!$F:$F)*1000</f>
        <v>0</v>
      </c>
      <c r="Y36" s="45">
        <f>M36*_xlfn.XLOOKUP($E36, EFs!$A:$A, EFs!$F:$F)*1000</f>
        <v>0</v>
      </c>
      <c r="Z36" s="45">
        <f>N36*_xlfn.XLOOKUP($E36, EFs!$A:$A, EFs!$F:$F)*1000</f>
        <v>0</v>
      </c>
      <c r="AA36" s="45">
        <f>O36*_xlfn.XLOOKUP($E36, EFs!$A:$A, EFs!$F:$F)*1000</f>
        <v>0</v>
      </c>
      <c r="AB36" s="45">
        <f>P36*_xlfn.XLOOKUP($E36, EFs!$A:$A, EFs!$F:$F)*1000</f>
        <v>0</v>
      </c>
      <c r="AC36" s="45">
        <f>Q36*_xlfn.XLOOKUP($E36, EFs!$A:$A, EFs!$F:$F)*1000</f>
        <v>0</v>
      </c>
      <c r="AD36" s="45">
        <f>R36*_xlfn.XLOOKUP($E36, EFs!$A:$A, EFs!$F:$F)*1000</f>
        <v>0</v>
      </c>
      <c r="AE36" s="45">
        <f>S36*_xlfn.XLOOKUP($E36, EFs!$A:$A, EFs!$F:$F)*1000</f>
        <v>0</v>
      </c>
      <c r="AF36" s="34">
        <f t="shared" si="1"/>
        <v>0</v>
      </c>
      <c r="AG36" s="44"/>
      <c r="AH36" s="44"/>
      <c r="AI36" s="44"/>
    </row>
    <row r="37" spans="1:35" ht="18" hidden="1" customHeight="1" outlineLevel="1" x14ac:dyDescent="0.3">
      <c r="A37" s="50"/>
      <c r="B37" s="50"/>
      <c r="C37" s="27" t="str">
        <f>'Index Formatting'!$I$4</f>
        <v>O</v>
      </c>
      <c r="D37" s="50"/>
      <c r="E37" s="28">
        <v>77</v>
      </c>
      <c r="F37" s="28" t="s">
        <v>132</v>
      </c>
      <c r="G37" s="28" t="s">
        <v>120</v>
      </c>
      <c r="H37" s="44"/>
      <c r="I37" s="44"/>
      <c r="J37" s="44"/>
      <c r="K37" s="44"/>
      <c r="L37" s="44"/>
      <c r="M37" s="44"/>
      <c r="N37" s="44"/>
      <c r="O37" s="44"/>
      <c r="P37" s="44"/>
      <c r="Q37" s="44"/>
      <c r="R37" s="44"/>
      <c r="S37" s="44"/>
      <c r="T37" s="45">
        <f>H37*_xlfn.XLOOKUP($E37, EFs!$A:$A, EFs!$F:$F)*1000</f>
        <v>0</v>
      </c>
      <c r="U37" s="45">
        <f>I37*_xlfn.XLOOKUP($E37, EFs!$A:$A, EFs!$F:$F)*1000</f>
        <v>0</v>
      </c>
      <c r="V37" s="45">
        <f>J37*_xlfn.XLOOKUP($E37, EFs!$A:$A, EFs!$F:$F)*1000</f>
        <v>0</v>
      </c>
      <c r="W37" s="45">
        <f>K37*_xlfn.XLOOKUP($E37, EFs!$A:$A, EFs!$F:$F)*1000</f>
        <v>0</v>
      </c>
      <c r="X37" s="45">
        <f>L37*_xlfn.XLOOKUP($E37, EFs!$A:$A, EFs!$F:$F)*1000</f>
        <v>0</v>
      </c>
      <c r="Y37" s="45">
        <f>M37*_xlfn.XLOOKUP($E37, EFs!$A:$A, EFs!$F:$F)*1000</f>
        <v>0</v>
      </c>
      <c r="Z37" s="45">
        <f>N37*_xlfn.XLOOKUP($E37, EFs!$A:$A, EFs!$F:$F)*1000</f>
        <v>0</v>
      </c>
      <c r="AA37" s="45">
        <f>O37*_xlfn.XLOOKUP($E37, EFs!$A:$A, EFs!$F:$F)*1000</f>
        <v>0</v>
      </c>
      <c r="AB37" s="45">
        <f>P37*_xlfn.XLOOKUP($E37, EFs!$A:$A, EFs!$F:$F)*1000</f>
        <v>0</v>
      </c>
      <c r="AC37" s="45">
        <f>Q37*_xlfn.XLOOKUP($E37, EFs!$A:$A, EFs!$F:$F)*1000</f>
        <v>0</v>
      </c>
      <c r="AD37" s="45">
        <f>R37*_xlfn.XLOOKUP($E37, EFs!$A:$A, EFs!$F:$F)*1000</f>
        <v>0</v>
      </c>
      <c r="AE37" s="45">
        <f>S37*_xlfn.XLOOKUP($E37, EFs!$A:$A, EFs!$F:$F)*1000</f>
        <v>0</v>
      </c>
      <c r="AF37" s="34">
        <f t="shared" si="1"/>
        <v>0</v>
      </c>
      <c r="AG37" s="44"/>
      <c r="AH37" s="44"/>
      <c r="AI37" s="44"/>
    </row>
    <row r="38" spans="1:35" ht="18" hidden="1" customHeight="1" outlineLevel="1" x14ac:dyDescent="0.3">
      <c r="A38" s="50"/>
      <c r="B38" s="50"/>
      <c r="C38" s="27" t="str">
        <f>'Index Formatting'!$I$4</f>
        <v>O</v>
      </c>
      <c r="D38" s="50"/>
      <c r="E38" s="28">
        <v>78</v>
      </c>
      <c r="F38" s="28" t="s">
        <v>133</v>
      </c>
      <c r="G38" s="28" t="s">
        <v>120</v>
      </c>
      <c r="H38" s="44"/>
      <c r="I38" s="44"/>
      <c r="J38" s="44"/>
      <c r="K38" s="44"/>
      <c r="L38" s="44"/>
      <c r="M38" s="44"/>
      <c r="N38" s="44"/>
      <c r="O38" s="44"/>
      <c r="P38" s="44"/>
      <c r="Q38" s="44"/>
      <c r="R38" s="44"/>
      <c r="S38" s="44"/>
      <c r="T38" s="45">
        <f>H38*_xlfn.XLOOKUP($E38, EFs!$A:$A, EFs!$F:$F)*1000</f>
        <v>0</v>
      </c>
      <c r="U38" s="45">
        <f>I38*_xlfn.XLOOKUP($E38, EFs!$A:$A, EFs!$F:$F)*1000</f>
        <v>0</v>
      </c>
      <c r="V38" s="45">
        <f>J38*_xlfn.XLOOKUP($E38, EFs!$A:$A, EFs!$F:$F)*1000</f>
        <v>0</v>
      </c>
      <c r="W38" s="45">
        <f>K38*_xlfn.XLOOKUP($E38, EFs!$A:$A, EFs!$F:$F)*1000</f>
        <v>0</v>
      </c>
      <c r="X38" s="45">
        <f>L38*_xlfn.XLOOKUP($E38, EFs!$A:$A, EFs!$F:$F)*1000</f>
        <v>0</v>
      </c>
      <c r="Y38" s="45">
        <f>M38*_xlfn.XLOOKUP($E38, EFs!$A:$A, EFs!$F:$F)*1000</f>
        <v>0</v>
      </c>
      <c r="Z38" s="45">
        <f>N38*_xlfn.XLOOKUP($E38, EFs!$A:$A, EFs!$F:$F)*1000</f>
        <v>0</v>
      </c>
      <c r="AA38" s="45">
        <f>O38*_xlfn.XLOOKUP($E38, EFs!$A:$A, EFs!$F:$F)*1000</f>
        <v>0</v>
      </c>
      <c r="AB38" s="45">
        <f>P38*_xlfn.XLOOKUP($E38, EFs!$A:$A, EFs!$F:$F)*1000</f>
        <v>0</v>
      </c>
      <c r="AC38" s="45">
        <f>Q38*_xlfn.XLOOKUP($E38, EFs!$A:$A, EFs!$F:$F)*1000</f>
        <v>0</v>
      </c>
      <c r="AD38" s="45">
        <f>R38*_xlfn.XLOOKUP($E38, EFs!$A:$A, EFs!$F:$F)*1000</f>
        <v>0</v>
      </c>
      <c r="AE38" s="45">
        <f>S38*_xlfn.XLOOKUP($E38, EFs!$A:$A, EFs!$F:$F)*1000</f>
        <v>0</v>
      </c>
      <c r="AF38" s="34">
        <f t="shared" si="1"/>
        <v>0</v>
      </c>
      <c r="AG38" s="44"/>
      <c r="AH38" s="44"/>
      <c r="AI38" s="44"/>
    </row>
    <row r="39" spans="1:35" ht="18" hidden="1" customHeight="1" outlineLevel="1" x14ac:dyDescent="0.3">
      <c r="A39" s="50"/>
      <c r="B39" s="50"/>
      <c r="C39" s="27" t="str">
        <f>'Index Formatting'!$I$4</f>
        <v>O</v>
      </c>
      <c r="D39" s="50" t="s">
        <v>134</v>
      </c>
      <c r="E39" s="28">
        <v>79</v>
      </c>
      <c r="F39" s="28" t="s">
        <v>135</v>
      </c>
      <c r="G39" s="28" t="s">
        <v>80</v>
      </c>
      <c r="H39" s="44"/>
      <c r="I39" s="44"/>
      <c r="J39" s="44"/>
      <c r="K39" s="44"/>
      <c r="L39" s="44"/>
      <c r="M39" s="44"/>
      <c r="N39" s="44"/>
      <c r="O39" s="44"/>
      <c r="P39" s="44"/>
      <c r="Q39" s="44"/>
      <c r="R39" s="44"/>
      <c r="S39" s="44"/>
      <c r="T39" s="45">
        <f>H39*_xlfn.XLOOKUP($E39, EFs!$A:$A, EFs!$F:$F)*1000</f>
        <v>0</v>
      </c>
      <c r="U39" s="45">
        <f>I39*_xlfn.XLOOKUP($E39, EFs!$A:$A, EFs!$F:$F)*1000</f>
        <v>0</v>
      </c>
      <c r="V39" s="45">
        <f>J39*_xlfn.XLOOKUP($E39, EFs!$A:$A, EFs!$F:$F)*1000</f>
        <v>0</v>
      </c>
      <c r="W39" s="45">
        <f>K39*_xlfn.XLOOKUP($E39, EFs!$A:$A, EFs!$F:$F)*1000</f>
        <v>0</v>
      </c>
      <c r="X39" s="45">
        <f>L39*_xlfn.XLOOKUP($E39, EFs!$A:$A, EFs!$F:$F)*1000</f>
        <v>0</v>
      </c>
      <c r="Y39" s="45">
        <f>M39*_xlfn.XLOOKUP($E39, EFs!$A:$A, EFs!$F:$F)*1000</f>
        <v>0</v>
      </c>
      <c r="Z39" s="45">
        <f>N39*_xlfn.XLOOKUP($E39, EFs!$A:$A, EFs!$F:$F)*1000</f>
        <v>0</v>
      </c>
      <c r="AA39" s="45">
        <f>O39*_xlfn.XLOOKUP($E39, EFs!$A:$A, EFs!$F:$F)*1000</f>
        <v>0</v>
      </c>
      <c r="AB39" s="45">
        <f>P39*_xlfn.XLOOKUP($E39, EFs!$A:$A, EFs!$F:$F)*1000</f>
        <v>0</v>
      </c>
      <c r="AC39" s="45">
        <f>Q39*_xlfn.XLOOKUP($E39, EFs!$A:$A, EFs!$F:$F)*1000</f>
        <v>0</v>
      </c>
      <c r="AD39" s="45">
        <f>R39*_xlfn.XLOOKUP($E39, EFs!$A:$A, EFs!$F:$F)*1000</f>
        <v>0</v>
      </c>
      <c r="AE39" s="45">
        <f>S39*_xlfn.XLOOKUP($E39, EFs!$A:$A, EFs!$F:$F)*1000</f>
        <v>0</v>
      </c>
      <c r="AF39" s="34">
        <f t="shared" si="1"/>
        <v>0</v>
      </c>
      <c r="AG39" s="44"/>
      <c r="AH39" s="44"/>
      <c r="AI39" s="44"/>
    </row>
    <row r="40" spans="1:35" ht="18" hidden="1" customHeight="1" outlineLevel="1" x14ac:dyDescent="0.3">
      <c r="A40" s="50"/>
      <c r="B40" s="50"/>
      <c r="C40" s="27" t="str">
        <f>'Index Formatting'!$I$4</f>
        <v>O</v>
      </c>
      <c r="D40" s="50"/>
      <c r="E40" s="28">
        <v>80</v>
      </c>
      <c r="F40" s="28" t="s">
        <v>136</v>
      </c>
      <c r="G40" s="28" t="s">
        <v>80</v>
      </c>
      <c r="H40" s="44"/>
      <c r="I40" s="44"/>
      <c r="J40" s="44"/>
      <c r="K40" s="44"/>
      <c r="L40" s="44"/>
      <c r="M40" s="44"/>
      <c r="N40" s="44"/>
      <c r="O40" s="44"/>
      <c r="P40" s="44"/>
      <c r="Q40" s="44"/>
      <c r="R40" s="44"/>
      <c r="S40" s="44"/>
      <c r="T40" s="45">
        <f>H40*_xlfn.XLOOKUP($E40, EFs!$A:$A, EFs!$F:$F)*1000</f>
        <v>0</v>
      </c>
      <c r="U40" s="45">
        <f>I40*_xlfn.XLOOKUP($E40, EFs!$A:$A, EFs!$F:$F)*1000</f>
        <v>0</v>
      </c>
      <c r="V40" s="45">
        <f>J40*_xlfn.XLOOKUP($E40, EFs!$A:$A, EFs!$F:$F)*1000</f>
        <v>0</v>
      </c>
      <c r="W40" s="45">
        <f>K40*_xlfn.XLOOKUP($E40, EFs!$A:$A, EFs!$F:$F)*1000</f>
        <v>0</v>
      </c>
      <c r="X40" s="45">
        <f>L40*_xlfn.XLOOKUP($E40, EFs!$A:$A, EFs!$F:$F)*1000</f>
        <v>0</v>
      </c>
      <c r="Y40" s="45">
        <f>M40*_xlfn.XLOOKUP($E40, EFs!$A:$A, EFs!$F:$F)*1000</f>
        <v>0</v>
      </c>
      <c r="Z40" s="45">
        <f>N40*_xlfn.XLOOKUP($E40, EFs!$A:$A, EFs!$F:$F)*1000</f>
        <v>0</v>
      </c>
      <c r="AA40" s="45">
        <f>O40*_xlfn.XLOOKUP($E40, EFs!$A:$A, EFs!$F:$F)*1000</f>
        <v>0</v>
      </c>
      <c r="AB40" s="45">
        <f>P40*_xlfn.XLOOKUP($E40, EFs!$A:$A, EFs!$F:$F)*1000</f>
        <v>0</v>
      </c>
      <c r="AC40" s="45">
        <f>Q40*_xlfn.XLOOKUP($E40, EFs!$A:$A, EFs!$F:$F)*1000</f>
        <v>0</v>
      </c>
      <c r="AD40" s="45">
        <f>R40*_xlfn.XLOOKUP($E40, EFs!$A:$A, EFs!$F:$F)*1000</f>
        <v>0</v>
      </c>
      <c r="AE40" s="45">
        <f>S40*_xlfn.XLOOKUP($E40, EFs!$A:$A, EFs!$F:$F)*1000</f>
        <v>0</v>
      </c>
      <c r="AF40" s="34">
        <f t="shared" si="1"/>
        <v>0</v>
      </c>
      <c r="AG40" s="44"/>
      <c r="AH40" s="44"/>
      <c r="AI40" s="44"/>
    </row>
    <row r="41" spans="1:35" ht="18" hidden="1" customHeight="1" outlineLevel="1" x14ac:dyDescent="0.3">
      <c r="A41" s="50"/>
      <c r="B41" s="50"/>
      <c r="C41" s="27" t="str">
        <f>'Index Formatting'!$I$4</f>
        <v>O</v>
      </c>
      <c r="D41" s="50"/>
      <c r="E41" s="28">
        <v>81</v>
      </c>
      <c r="F41" s="28" t="s">
        <v>137</v>
      </c>
      <c r="G41" s="28" t="s">
        <v>80</v>
      </c>
      <c r="H41" s="44"/>
      <c r="I41" s="44"/>
      <c r="J41" s="44"/>
      <c r="K41" s="44"/>
      <c r="L41" s="44"/>
      <c r="M41" s="44"/>
      <c r="N41" s="44"/>
      <c r="O41" s="44"/>
      <c r="P41" s="44"/>
      <c r="Q41" s="44"/>
      <c r="R41" s="44"/>
      <c r="S41" s="44"/>
      <c r="T41" s="45">
        <f>H41*_xlfn.XLOOKUP($E41, EFs!$A:$A, EFs!$F:$F)*1000</f>
        <v>0</v>
      </c>
      <c r="U41" s="45">
        <f>I41*_xlfn.XLOOKUP($E41, EFs!$A:$A, EFs!$F:$F)*1000</f>
        <v>0</v>
      </c>
      <c r="V41" s="45">
        <f>J41*_xlfn.XLOOKUP($E41, EFs!$A:$A, EFs!$F:$F)*1000</f>
        <v>0</v>
      </c>
      <c r="W41" s="45">
        <f>K41*_xlfn.XLOOKUP($E41, EFs!$A:$A, EFs!$F:$F)*1000</f>
        <v>0</v>
      </c>
      <c r="X41" s="45">
        <f>L41*_xlfn.XLOOKUP($E41, EFs!$A:$A, EFs!$F:$F)*1000</f>
        <v>0</v>
      </c>
      <c r="Y41" s="45">
        <f>M41*_xlfn.XLOOKUP($E41, EFs!$A:$A, EFs!$F:$F)*1000</f>
        <v>0</v>
      </c>
      <c r="Z41" s="45">
        <f>N41*_xlfn.XLOOKUP($E41, EFs!$A:$A, EFs!$F:$F)*1000</f>
        <v>0</v>
      </c>
      <c r="AA41" s="45">
        <f>O41*_xlfn.XLOOKUP($E41, EFs!$A:$A, EFs!$F:$F)*1000</f>
        <v>0</v>
      </c>
      <c r="AB41" s="45">
        <f>P41*_xlfn.XLOOKUP($E41, EFs!$A:$A, EFs!$F:$F)*1000</f>
        <v>0</v>
      </c>
      <c r="AC41" s="45">
        <f>Q41*_xlfn.XLOOKUP($E41, EFs!$A:$A, EFs!$F:$F)*1000</f>
        <v>0</v>
      </c>
      <c r="AD41" s="45">
        <f>R41*_xlfn.XLOOKUP($E41, EFs!$A:$A, EFs!$F:$F)*1000</f>
        <v>0</v>
      </c>
      <c r="AE41" s="45">
        <f>S41*_xlfn.XLOOKUP($E41, EFs!$A:$A, EFs!$F:$F)*1000</f>
        <v>0</v>
      </c>
      <c r="AF41" s="34">
        <f t="shared" si="1"/>
        <v>0</v>
      </c>
      <c r="AG41" s="44"/>
      <c r="AH41" s="44"/>
      <c r="AI41" s="44"/>
    </row>
    <row r="42" spans="1:35" ht="18" hidden="1" customHeight="1" outlineLevel="1" x14ac:dyDescent="0.3">
      <c r="A42" s="50"/>
      <c r="B42" s="50"/>
      <c r="C42" s="27" t="str">
        <f>'Index Formatting'!$I$4</f>
        <v>O</v>
      </c>
      <c r="D42" s="50"/>
      <c r="E42" s="28">
        <v>82</v>
      </c>
      <c r="F42" s="28" t="s">
        <v>138</v>
      </c>
      <c r="G42" s="28" t="s">
        <v>80</v>
      </c>
      <c r="H42" s="44"/>
      <c r="I42" s="44"/>
      <c r="J42" s="44"/>
      <c r="K42" s="44"/>
      <c r="L42" s="44"/>
      <c r="M42" s="44"/>
      <c r="N42" s="44"/>
      <c r="O42" s="44"/>
      <c r="P42" s="44"/>
      <c r="Q42" s="44"/>
      <c r="R42" s="44"/>
      <c r="S42" s="44"/>
      <c r="T42" s="45">
        <f>H42*_xlfn.XLOOKUP($E42, EFs!$A:$A, EFs!$F:$F)*1000</f>
        <v>0</v>
      </c>
      <c r="U42" s="45">
        <f>I42*_xlfn.XLOOKUP($E42, EFs!$A:$A, EFs!$F:$F)*1000</f>
        <v>0</v>
      </c>
      <c r="V42" s="45">
        <f>J42*_xlfn.XLOOKUP($E42, EFs!$A:$A, EFs!$F:$F)*1000</f>
        <v>0</v>
      </c>
      <c r="W42" s="45">
        <f>K42*_xlfn.XLOOKUP($E42, EFs!$A:$A, EFs!$F:$F)*1000</f>
        <v>0</v>
      </c>
      <c r="X42" s="45">
        <f>L42*_xlfn.XLOOKUP($E42, EFs!$A:$A, EFs!$F:$F)*1000</f>
        <v>0</v>
      </c>
      <c r="Y42" s="45">
        <f>M42*_xlfn.XLOOKUP($E42, EFs!$A:$A, EFs!$F:$F)*1000</f>
        <v>0</v>
      </c>
      <c r="Z42" s="45">
        <f>N42*_xlfn.XLOOKUP($E42, EFs!$A:$A, EFs!$F:$F)*1000</f>
        <v>0</v>
      </c>
      <c r="AA42" s="45">
        <f>O42*_xlfn.XLOOKUP($E42, EFs!$A:$A, EFs!$F:$F)*1000</f>
        <v>0</v>
      </c>
      <c r="AB42" s="45">
        <f>P42*_xlfn.XLOOKUP($E42, EFs!$A:$A, EFs!$F:$F)*1000</f>
        <v>0</v>
      </c>
      <c r="AC42" s="45">
        <f>Q42*_xlfn.XLOOKUP($E42, EFs!$A:$A, EFs!$F:$F)*1000</f>
        <v>0</v>
      </c>
      <c r="AD42" s="45">
        <f>R42*_xlfn.XLOOKUP($E42, EFs!$A:$A, EFs!$F:$F)*1000</f>
        <v>0</v>
      </c>
      <c r="AE42" s="45">
        <f>S42*_xlfn.XLOOKUP($E42, EFs!$A:$A, EFs!$F:$F)*1000</f>
        <v>0</v>
      </c>
      <c r="AF42" s="34">
        <f t="shared" si="1"/>
        <v>0</v>
      </c>
      <c r="AG42" s="44"/>
      <c r="AH42" s="44"/>
      <c r="AI42" s="44"/>
    </row>
    <row r="43" spans="1:35" ht="18" hidden="1" customHeight="1" outlineLevel="1" x14ac:dyDescent="0.3">
      <c r="A43" s="50"/>
      <c r="B43" s="50"/>
      <c r="C43" s="27" t="str">
        <f>'Index Formatting'!$I$4</f>
        <v>O</v>
      </c>
      <c r="D43" s="50"/>
      <c r="E43" s="28">
        <v>83</v>
      </c>
      <c r="F43" s="28" t="s">
        <v>139</v>
      </c>
      <c r="G43" s="28" t="s">
        <v>80</v>
      </c>
      <c r="H43" s="44"/>
      <c r="I43" s="44"/>
      <c r="J43" s="44"/>
      <c r="K43" s="44"/>
      <c r="L43" s="44"/>
      <c r="M43" s="44"/>
      <c r="N43" s="44"/>
      <c r="O43" s="44"/>
      <c r="P43" s="44"/>
      <c r="Q43" s="44"/>
      <c r="R43" s="44"/>
      <c r="S43" s="44"/>
      <c r="T43" s="45">
        <f>H43*_xlfn.XLOOKUP($E43, EFs!$A:$A, EFs!$F:$F)*1000</f>
        <v>0</v>
      </c>
      <c r="U43" s="45">
        <f>I43*_xlfn.XLOOKUP($E43, EFs!$A:$A, EFs!$F:$F)*1000</f>
        <v>0</v>
      </c>
      <c r="V43" s="45">
        <f>J43*_xlfn.XLOOKUP($E43, EFs!$A:$A, EFs!$F:$F)*1000</f>
        <v>0</v>
      </c>
      <c r="W43" s="45">
        <f>K43*_xlfn.XLOOKUP($E43, EFs!$A:$A, EFs!$F:$F)*1000</f>
        <v>0</v>
      </c>
      <c r="X43" s="45">
        <f>L43*_xlfn.XLOOKUP($E43, EFs!$A:$A, EFs!$F:$F)*1000</f>
        <v>0</v>
      </c>
      <c r="Y43" s="45">
        <f>M43*_xlfn.XLOOKUP($E43, EFs!$A:$A, EFs!$F:$F)*1000</f>
        <v>0</v>
      </c>
      <c r="Z43" s="45">
        <f>N43*_xlfn.XLOOKUP($E43, EFs!$A:$A, EFs!$F:$F)*1000</f>
        <v>0</v>
      </c>
      <c r="AA43" s="45">
        <f>O43*_xlfn.XLOOKUP($E43, EFs!$A:$A, EFs!$F:$F)*1000</f>
        <v>0</v>
      </c>
      <c r="AB43" s="45">
        <f>P43*_xlfn.XLOOKUP($E43, EFs!$A:$A, EFs!$F:$F)*1000</f>
        <v>0</v>
      </c>
      <c r="AC43" s="45">
        <f>Q43*_xlfn.XLOOKUP($E43, EFs!$A:$A, EFs!$F:$F)*1000</f>
        <v>0</v>
      </c>
      <c r="AD43" s="45">
        <f>R43*_xlfn.XLOOKUP($E43, EFs!$A:$A, EFs!$F:$F)*1000</f>
        <v>0</v>
      </c>
      <c r="AE43" s="45">
        <f>S43*_xlfn.XLOOKUP($E43, EFs!$A:$A, EFs!$F:$F)*1000</f>
        <v>0</v>
      </c>
      <c r="AF43" s="34">
        <f t="shared" si="1"/>
        <v>0</v>
      </c>
      <c r="AG43" s="44"/>
      <c r="AH43" s="44"/>
      <c r="AI43" s="44"/>
    </row>
    <row r="44" spans="1:35" ht="18" hidden="1" customHeight="1" outlineLevel="1" x14ac:dyDescent="0.3">
      <c r="A44" s="50"/>
      <c r="B44" s="50"/>
      <c r="C44" s="27" t="str">
        <f>'Index Formatting'!$I$4</f>
        <v>O</v>
      </c>
      <c r="D44" s="50" t="s">
        <v>140</v>
      </c>
      <c r="E44" s="28">
        <v>84</v>
      </c>
      <c r="F44" s="28" t="s">
        <v>141</v>
      </c>
      <c r="G44" s="28" t="s">
        <v>120</v>
      </c>
      <c r="H44" s="44"/>
      <c r="I44" s="44"/>
      <c r="J44" s="44"/>
      <c r="K44" s="44"/>
      <c r="L44" s="44"/>
      <c r="M44" s="44"/>
      <c r="N44" s="44"/>
      <c r="O44" s="44"/>
      <c r="P44" s="44"/>
      <c r="Q44" s="44"/>
      <c r="R44" s="44"/>
      <c r="S44" s="44"/>
      <c r="T44" s="45">
        <f>H44*_xlfn.XLOOKUP($E44, EFs!$A:$A, EFs!$F:$F)*1000</f>
        <v>0</v>
      </c>
      <c r="U44" s="45">
        <f>I44*_xlfn.XLOOKUP($E44, EFs!$A:$A, EFs!$F:$F)*1000</f>
        <v>0</v>
      </c>
      <c r="V44" s="45">
        <f>J44*_xlfn.XLOOKUP($E44, EFs!$A:$A, EFs!$F:$F)*1000</f>
        <v>0</v>
      </c>
      <c r="W44" s="45">
        <f>K44*_xlfn.XLOOKUP($E44, EFs!$A:$A, EFs!$F:$F)*1000</f>
        <v>0</v>
      </c>
      <c r="X44" s="45">
        <f>L44*_xlfn.XLOOKUP($E44, EFs!$A:$A, EFs!$F:$F)*1000</f>
        <v>0</v>
      </c>
      <c r="Y44" s="45">
        <f>M44*_xlfn.XLOOKUP($E44, EFs!$A:$A, EFs!$F:$F)*1000</f>
        <v>0</v>
      </c>
      <c r="Z44" s="45">
        <f>N44*_xlfn.XLOOKUP($E44, EFs!$A:$A, EFs!$F:$F)*1000</f>
        <v>0</v>
      </c>
      <c r="AA44" s="45">
        <f>O44*_xlfn.XLOOKUP($E44, EFs!$A:$A, EFs!$F:$F)*1000</f>
        <v>0</v>
      </c>
      <c r="AB44" s="45">
        <f>P44*_xlfn.XLOOKUP($E44, EFs!$A:$A, EFs!$F:$F)*1000</f>
        <v>0</v>
      </c>
      <c r="AC44" s="45">
        <f>Q44*_xlfn.XLOOKUP($E44, EFs!$A:$A, EFs!$F:$F)*1000</f>
        <v>0</v>
      </c>
      <c r="AD44" s="45">
        <f>R44*_xlfn.XLOOKUP($E44, EFs!$A:$A, EFs!$F:$F)*1000</f>
        <v>0</v>
      </c>
      <c r="AE44" s="45">
        <f>S44*_xlfn.XLOOKUP($E44, EFs!$A:$A, EFs!$F:$F)*1000</f>
        <v>0</v>
      </c>
      <c r="AF44" s="34">
        <f t="shared" si="1"/>
        <v>0</v>
      </c>
      <c r="AG44" s="44"/>
      <c r="AH44" s="44"/>
      <c r="AI44" s="44"/>
    </row>
    <row r="45" spans="1:35" ht="18" hidden="1" customHeight="1" outlineLevel="1" x14ac:dyDescent="0.3">
      <c r="A45" s="50"/>
      <c r="B45" s="50"/>
      <c r="C45" s="27" t="str">
        <f>'Index Formatting'!$I$4</f>
        <v>O</v>
      </c>
      <c r="D45" s="50"/>
      <c r="E45" s="28">
        <v>85</v>
      </c>
      <c r="F45" s="28" t="s">
        <v>142</v>
      </c>
      <c r="G45" s="28" t="s">
        <v>120</v>
      </c>
      <c r="H45" s="44"/>
      <c r="I45" s="44"/>
      <c r="J45" s="44"/>
      <c r="K45" s="44"/>
      <c r="L45" s="44"/>
      <c r="M45" s="44"/>
      <c r="N45" s="44"/>
      <c r="O45" s="44"/>
      <c r="P45" s="44"/>
      <c r="Q45" s="44"/>
      <c r="R45" s="44"/>
      <c r="S45" s="44"/>
      <c r="T45" s="45">
        <f>H45*_xlfn.XLOOKUP($E45, EFs!$A:$A, EFs!$F:$F)*1000</f>
        <v>0</v>
      </c>
      <c r="U45" s="45">
        <f>I45*_xlfn.XLOOKUP($E45, EFs!$A:$A, EFs!$F:$F)*1000</f>
        <v>0</v>
      </c>
      <c r="V45" s="45">
        <f>J45*_xlfn.XLOOKUP($E45, EFs!$A:$A, EFs!$F:$F)*1000</f>
        <v>0</v>
      </c>
      <c r="W45" s="45">
        <f>K45*_xlfn.XLOOKUP($E45, EFs!$A:$A, EFs!$F:$F)*1000</f>
        <v>0</v>
      </c>
      <c r="X45" s="45">
        <f>L45*_xlfn.XLOOKUP($E45, EFs!$A:$A, EFs!$F:$F)*1000</f>
        <v>0</v>
      </c>
      <c r="Y45" s="45">
        <f>M45*_xlfn.XLOOKUP($E45, EFs!$A:$A, EFs!$F:$F)*1000</f>
        <v>0</v>
      </c>
      <c r="Z45" s="45">
        <f>N45*_xlfn.XLOOKUP($E45, EFs!$A:$A, EFs!$F:$F)*1000</f>
        <v>0</v>
      </c>
      <c r="AA45" s="45">
        <f>O45*_xlfn.XLOOKUP($E45, EFs!$A:$A, EFs!$F:$F)*1000</f>
        <v>0</v>
      </c>
      <c r="AB45" s="45">
        <f>P45*_xlfn.XLOOKUP($E45, EFs!$A:$A, EFs!$F:$F)*1000</f>
        <v>0</v>
      </c>
      <c r="AC45" s="45">
        <f>Q45*_xlfn.XLOOKUP($E45, EFs!$A:$A, EFs!$F:$F)*1000</f>
        <v>0</v>
      </c>
      <c r="AD45" s="45">
        <f>R45*_xlfn.XLOOKUP($E45, EFs!$A:$A, EFs!$F:$F)*1000</f>
        <v>0</v>
      </c>
      <c r="AE45" s="45">
        <f>S45*_xlfn.XLOOKUP($E45, EFs!$A:$A, EFs!$F:$F)*1000</f>
        <v>0</v>
      </c>
      <c r="AF45" s="34">
        <f t="shared" si="1"/>
        <v>0</v>
      </c>
      <c r="AG45" s="44"/>
      <c r="AH45" s="44"/>
      <c r="AI45" s="44"/>
    </row>
    <row r="46" spans="1:35" ht="18" hidden="1" customHeight="1" outlineLevel="1" x14ac:dyDescent="0.3">
      <c r="A46" s="50"/>
      <c r="B46" s="50"/>
      <c r="C46" s="27" t="str">
        <f>'Index Formatting'!$I$4</f>
        <v>O</v>
      </c>
      <c r="D46" s="50"/>
      <c r="E46" s="28">
        <v>86</v>
      </c>
      <c r="F46" s="28" t="s">
        <v>143</v>
      </c>
      <c r="G46" s="28" t="s">
        <v>120</v>
      </c>
      <c r="H46" s="44"/>
      <c r="I46" s="44"/>
      <c r="J46" s="44"/>
      <c r="K46" s="44"/>
      <c r="L46" s="44"/>
      <c r="M46" s="44"/>
      <c r="N46" s="44"/>
      <c r="O46" s="44"/>
      <c r="P46" s="44"/>
      <c r="Q46" s="44"/>
      <c r="R46" s="44"/>
      <c r="S46" s="44"/>
      <c r="T46" s="45">
        <f>H46*_xlfn.XLOOKUP($E46, EFs!$A:$A, EFs!$F:$F)*1000</f>
        <v>0</v>
      </c>
      <c r="U46" s="45">
        <f>I46*_xlfn.XLOOKUP($E46, EFs!$A:$A, EFs!$F:$F)*1000</f>
        <v>0</v>
      </c>
      <c r="V46" s="45">
        <f>J46*_xlfn.XLOOKUP($E46, EFs!$A:$A, EFs!$F:$F)*1000</f>
        <v>0</v>
      </c>
      <c r="W46" s="45">
        <f>K46*_xlfn.XLOOKUP($E46, EFs!$A:$A, EFs!$F:$F)*1000</f>
        <v>0</v>
      </c>
      <c r="X46" s="45">
        <f>L46*_xlfn.XLOOKUP($E46, EFs!$A:$A, EFs!$F:$F)*1000</f>
        <v>0</v>
      </c>
      <c r="Y46" s="45">
        <f>M46*_xlfn.XLOOKUP($E46, EFs!$A:$A, EFs!$F:$F)*1000</f>
        <v>0</v>
      </c>
      <c r="Z46" s="45">
        <f>N46*_xlfn.XLOOKUP($E46, EFs!$A:$A, EFs!$F:$F)*1000</f>
        <v>0</v>
      </c>
      <c r="AA46" s="45">
        <f>O46*_xlfn.XLOOKUP($E46, EFs!$A:$A, EFs!$F:$F)*1000</f>
        <v>0</v>
      </c>
      <c r="AB46" s="45">
        <f>P46*_xlfn.XLOOKUP($E46, EFs!$A:$A, EFs!$F:$F)*1000</f>
        <v>0</v>
      </c>
      <c r="AC46" s="45">
        <f>Q46*_xlfn.XLOOKUP($E46, EFs!$A:$A, EFs!$F:$F)*1000</f>
        <v>0</v>
      </c>
      <c r="AD46" s="45">
        <f>R46*_xlfn.XLOOKUP($E46, EFs!$A:$A, EFs!$F:$F)*1000</f>
        <v>0</v>
      </c>
      <c r="AE46" s="45">
        <f>S46*_xlfn.XLOOKUP($E46, EFs!$A:$A, EFs!$F:$F)*1000</f>
        <v>0</v>
      </c>
      <c r="AF46" s="34">
        <f t="shared" si="1"/>
        <v>0</v>
      </c>
      <c r="AG46" s="44"/>
      <c r="AH46" s="44"/>
      <c r="AI46" s="44"/>
    </row>
    <row r="47" spans="1:35" ht="18" hidden="1" customHeight="1" outlineLevel="1" x14ac:dyDescent="0.3">
      <c r="A47" s="50"/>
      <c r="B47" s="50"/>
      <c r="C47" s="27" t="str">
        <f>'Index Formatting'!$I$4</f>
        <v>O</v>
      </c>
      <c r="D47" s="50"/>
      <c r="E47" s="28">
        <v>87</v>
      </c>
      <c r="F47" s="28" t="s">
        <v>144</v>
      </c>
      <c r="G47" s="28" t="s">
        <v>120</v>
      </c>
      <c r="H47" s="44"/>
      <c r="I47" s="44"/>
      <c r="J47" s="44"/>
      <c r="K47" s="44"/>
      <c r="L47" s="44"/>
      <c r="M47" s="44"/>
      <c r="N47" s="44"/>
      <c r="O47" s="44"/>
      <c r="P47" s="44"/>
      <c r="Q47" s="44"/>
      <c r="R47" s="44"/>
      <c r="S47" s="44"/>
      <c r="T47" s="45">
        <f>H47*_xlfn.XLOOKUP($E47, EFs!$A:$A, EFs!$F:$F)*1000</f>
        <v>0</v>
      </c>
      <c r="U47" s="45">
        <f>I47*_xlfn.XLOOKUP($E47, EFs!$A:$A, EFs!$F:$F)*1000</f>
        <v>0</v>
      </c>
      <c r="V47" s="45">
        <f>J47*_xlfn.XLOOKUP($E47, EFs!$A:$A, EFs!$F:$F)*1000</f>
        <v>0</v>
      </c>
      <c r="W47" s="45">
        <f>K47*_xlfn.XLOOKUP($E47, EFs!$A:$A, EFs!$F:$F)*1000</f>
        <v>0</v>
      </c>
      <c r="X47" s="45">
        <f>L47*_xlfn.XLOOKUP($E47, EFs!$A:$A, EFs!$F:$F)*1000</f>
        <v>0</v>
      </c>
      <c r="Y47" s="45">
        <f>M47*_xlfn.XLOOKUP($E47, EFs!$A:$A, EFs!$F:$F)*1000</f>
        <v>0</v>
      </c>
      <c r="Z47" s="45">
        <f>N47*_xlfn.XLOOKUP($E47, EFs!$A:$A, EFs!$F:$F)*1000</f>
        <v>0</v>
      </c>
      <c r="AA47" s="45">
        <f>O47*_xlfn.XLOOKUP($E47, EFs!$A:$A, EFs!$F:$F)*1000</f>
        <v>0</v>
      </c>
      <c r="AB47" s="45">
        <f>P47*_xlfn.XLOOKUP($E47, EFs!$A:$A, EFs!$F:$F)*1000</f>
        <v>0</v>
      </c>
      <c r="AC47" s="45">
        <f>Q47*_xlfn.XLOOKUP($E47, EFs!$A:$A, EFs!$F:$F)*1000</f>
        <v>0</v>
      </c>
      <c r="AD47" s="45">
        <f>R47*_xlfn.XLOOKUP($E47, EFs!$A:$A, EFs!$F:$F)*1000</f>
        <v>0</v>
      </c>
      <c r="AE47" s="45">
        <f>S47*_xlfn.XLOOKUP($E47, EFs!$A:$A, EFs!$F:$F)*1000</f>
        <v>0</v>
      </c>
      <c r="AF47" s="34">
        <f t="shared" si="1"/>
        <v>0</v>
      </c>
      <c r="AG47" s="44"/>
      <c r="AH47" s="44"/>
      <c r="AI47" s="44"/>
    </row>
    <row r="48" spans="1:35" ht="18" hidden="1" customHeight="1" outlineLevel="1" x14ac:dyDescent="0.3">
      <c r="A48" s="50"/>
      <c r="B48" s="50"/>
      <c r="C48" s="27" t="str">
        <f>'Index Formatting'!$I$4</f>
        <v>O</v>
      </c>
      <c r="D48" s="50"/>
      <c r="E48" s="28">
        <v>88</v>
      </c>
      <c r="F48" s="28" t="s">
        <v>145</v>
      </c>
      <c r="G48" s="28" t="s">
        <v>120</v>
      </c>
      <c r="H48" s="44"/>
      <c r="I48" s="44"/>
      <c r="J48" s="44"/>
      <c r="K48" s="44"/>
      <c r="L48" s="44"/>
      <c r="M48" s="44"/>
      <c r="N48" s="44"/>
      <c r="O48" s="44"/>
      <c r="P48" s="44"/>
      <c r="Q48" s="44"/>
      <c r="R48" s="44"/>
      <c r="S48" s="44"/>
      <c r="T48" s="45">
        <f>H48*_xlfn.XLOOKUP($E48, EFs!$A:$A, EFs!$F:$F)*1000</f>
        <v>0</v>
      </c>
      <c r="U48" s="45">
        <f>I48*_xlfn.XLOOKUP($E48, EFs!$A:$A, EFs!$F:$F)*1000</f>
        <v>0</v>
      </c>
      <c r="V48" s="45">
        <f>J48*_xlfn.XLOOKUP($E48, EFs!$A:$A, EFs!$F:$F)*1000</f>
        <v>0</v>
      </c>
      <c r="W48" s="45">
        <f>K48*_xlfn.XLOOKUP($E48, EFs!$A:$A, EFs!$F:$F)*1000</f>
        <v>0</v>
      </c>
      <c r="X48" s="45">
        <f>L48*_xlfn.XLOOKUP($E48, EFs!$A:$A, EFs!$F:$F)*1000</f>
        <v>0</v>
      </c>
      <c r="Y48" s="45">
        <f>M48*_xlfn.XLOOKUP($E48, EFs!$A:$A, EFs!$F:$F)*1000</f>
        <v>0</v>
      </c>
      <c r="Z48" s="45">
        <f>N48*_xlfn.XLOOKUP($E48, EFs!$A:$A, EFs!$F:$F)*1000</f>
        <v>0</v>
      </c>
      <c r="AA48" s="45">
        <f>O48*_xlfn.XLOOKUP($E48, EFs!$A:$A, EFs!$F:$F)*1000</f>
        <v>0</v>
      </c>
      <c r="AB48" s="45">
        <f>P48*_xlfn.XLOOKUP($E48, EFs!$A:$A, EFs!$F:$F)*1000</f>
        <v>0</v>
      </c>
      <c r="AC48" s="45">
        <f>Q48*_xlfn.XLOOKUP($E48, EFs!$A:$A, EFs!$F:$F)*1000</f>
        <v>0</v>
      </c>
      <c r="AD48" s="45">
        <f>R48*_xlfn.XLOOKUP($E48, EFs!$A:$A, EFs!$F:$F)*1000</f>
        <v>0</v>
      </c>
      <c r="AE48" s="45">
        <f>S48*_xlfn.XLOOKUP($E48, EFs!$A:$A, EFs!$F:$F)*1000</f>
        <v>0</v>
      </c>
      <c r="AF48" s="34">
        <f t="shared" si="1"/>
        <v>0</v>
      </c>
      <c r="AG48" s="44"/>
      <c r="AH48" s="44"/>
      <c r="AI48" s="44"/>
    </row>
    <row r="49" spans="1:35" ht="18" hidden="1" customHeight="1" outlineLevel="1" x14ac:dyDescent="0.3">
      <c r="A49" s="50"/>
      <c r="B49" s="50"/>
      <c r="C49" s="27" t="str">
        <f>'Index Formatting'!$I$4</f>
        <v>O</v>
      </c>
      <c r="D49" s="50"/>
      <c r="E49" s="28">
        <v>89</v>
      </c>
      <c r="F49" s="28" t="s">
        <v>146</v>
      </c>
      <c r="G49" s="28" t="s">
        <v>120</v>
      </c>
      <c r="H49" s="44"/>
      <c r="I49" s="44"/>
      <c r="J49" s="44"/>
      <c r="K49" s="44"/>
      <c r="L49" s="44"/>
      <c r="M49" s="44"/>
      <c r="N49" s="44"/>
      <c r="O49" s="44"/>
      <c r="P49" s="44"/>
      <c r="Q49" s="44"/>
      <c r="R49" s="44"/>
      <c r="S49" s="44"/>
      <c r="T49" s="45">
        <f>H49*_xlfn.XLOOKUP($E49, EFs!$A:$A, EFs!$F:$F)*1000</f>
        <v>0</v>
      </c>
      <c r="U49" s="45">
        <f>I49*_xlfn.XLOOKUP($E49, EFs!$A:$A, EFs!$F:$F)*1000</f>
        <v>0</v>
      </c>
      <c r="V49" s="45">
        <f>J49*_xlfn.XLOOKUP($E49, EFs!$A:$A, EFs!$F:$F)*1000</f>
        <v>0</v>
      </c>
      <c r="W49" s="45">
        <f>K49*_xlfn.XLOOKUP($E49, EFs!$A:$A, EFs!$F:$F)*1000</f>
        <v>0</v>
      </c>
      <c r="X49" s="45">
        <f>L49*_xlfn.XLOOKUP($E49, EFs!$A:$A, EFs!$F:$F)*1000</f>
        <v>0</v>
      </c>
      <c r="Y49" s="45">
        <f>M49*_xlfn.XLOOKUP($E49, EFs!$A:$A, EFs!$F:$F)*1000</f>
        <v>0</v>
      </c>
      <c r="Z49" s="45">
        <f>N49*_xlfn.XLOOKUP($E49, EFs!$A:$A, EFs!$F:$F)*1000</f>
        <v>0</v>
      </c>
      <c r="AA49" s="45">
        <f>O49*_xlfn.XLOOKUP($E49, EFs!$A:$A, EFs!$F:$F)*1000</f>
        <v>0</v>
      </c>
      <c r="AB49" s="45">
        <f>P49*_xlfn.XLOOKUP($E49, EFs!$A:$A, EFs!$F:$F)*1000</f>
        <v>0</v>
      </c>
      <c r="AC49" s="45">
        <f>Q49*_xlfn.XLOOKUP($E49, EFs!$A:$A, EFs!$F:$F)*1000</f>
        <v>0</v>
      </c>
      <c r="AD49" s="45">
        <f>R49*_xlfn.XLOOKUP($E49, EFs!$A:$A, EFs!$F:$F)*1000</f>
        <v>0</v>
      </c>
      <c r="AE49" s="45">
        <f>S49*_xlfn.XLOOKUP($E49, EFs!$A:$A, EFs!$F:$F)*1000</f>
        <v>0</v>
      </c>
      <c r="AF49" s="34">
        <f t="shared" si="1"/>
        <v>0</v>
      </c>
      <c r="AG49" s="44"/>
      <c r="AH49" s="44"/>
      <c r="AI49" s="44"/>
    </row>
    <row r="50" spans="1:35" ht="18" hidden="1" customHeight="1" outlineLevel="1" x14ac:dyDescent="0.3">
      <c r="A50" s="50"/>
      <c r="B50" s="50"/>
      <c r="C50" s="27" t="str">
        <f>'Index Formatting'!$I$4</f>
        <v>O</v>
      </c>
      <c r="D50" s="50"/>
      <c r="E50" s="28">
        <v>90</v>
      </c>
      <c r="F50" s="28" t="s">
        <v>147</v>
      </c>
      <c r="G50" s="28" t="s">
        <v>120</v>
      </c>
      <c r="H50" s="44"/>
      <c r="I50" s="44"/>
      <c r="J50" s="44"/>
      <c r="K50" s="44"/>
      <c r="L50" s="44"/>
      <c r="M50" s="44"/>
      <c r="N50" s="44"/>
      <c r="O50" s="44"/>
      <c r="P50" s="44"/>
      <c r="Q50" s="44"/>
      <c r="R50" s="44"/>
      <c r="S50" s="44"/>
      <c r="T50" s="45">
        <f>H50*_xlfn.XLOOKUP($E50, EFs!$A:$A, EFs!$F:$F)*1000</f>
        <v>0</v>
      </c>
      <c r="U50" s="45">
        <f>I50*_xlfn.XLOOKUP($E50, EFs!$A:$A, EFs!$F:$F)*1000</f>
        <v>0</v>
      </c>
      <c r="V50" s="45">
        <f>J50*_xlfn.XLOOKUP($E50, EFs!$A:$A, EFs!$F:$F)*1000</f>
        <v>0</v>
      </c>
      <c r="W50" s="45">
        <f>K50*_xlfn.XLOOKUP($E50, EFs!$A:$A, EFs!$F:$F)*1000</f>
        <v>0</v>
      </c>
      <c r="X50" s="45">
        <f>L50*_xlfn.XLOOKUP($E50, EFs!$A:$A, EFs!$F:$F)*1000</f>
        <v>0</v>
      </c>
      <c r="Y50" s="45">
        <f>M50*_xlfn.XLOOKUP($E50, EFs!$A:$A, EFs!$F:$F)*1000</f>
        <v>0</v>
      </c>
      <c r="Z50" s="45">
        <f>N50*_xlfn.XLOOKUP($E50, EFs!$A:$A, EFs!$F:$F)*1000</f>
        <v>0</v>
      </c>
      <c r="AA50" s="45">
        <f>O50*_xlfn.XLOOKUP($E50, EFs!$A:$A, EFs!$F:$F)*1000</f>
        <v>0</v>
      </c>
      <c r="AB50" s="45">
        <f>P50*_xlfn.XLOOKUP($E50, EFs!$A:$A, EFs!$F:$F)*1000</f>
        <v>0</v>
      </c>
      <c r="AC50" s="45">
        <f>Q50*_xlfn.XLOOKUP($E50, EFs!$A:$A, EFs!$F:$F)*1000</f>
        <v>0</v>
      </c>
      <c r="AD50" s="45">
        <f>R50*_xlfn.XLOOKUP($E50, EFs!$A:$A, EFs!$F:$F)*1000</f>
        <v>0</v>
      </c>
      <c r="AE50" s="45">
        <f>S50*_xlfn.XLOOKUP($E50, EFs!$A:$A, EFs!$F:$F)*1000</f>
        <v>0</v>
      </c>
      <c r="AF50" s="34">
        <f t="shared" si="1"/>
        <v>0</v>
      </c>
      <c r="AG50" s="44"/>
      <c r="AH50" s="44"/>
      <c r="AI50" s="44"/>
    </row>
    <row r="51" spans="1:35" ht="18" hidden="1" customHeight="1" outlineLevel="1" x14ac:dyDescent="0.3">
      <c r="A51" s="50"/>
      <c r="B51" s="50"/>
      <c r="C51" s="27" t="str">
        <f>'Index Formatting'!$I$4</f>
        <v>O</v>
      </c>
      <c r="D51" s="50" t="s">
        <v>148</v>
      </c>
      <c r="E51" s="28">
        <v>91</v>
      </c>
      <c r="F51" s="28" t="s">
        <v>149</v>
      </c>
      <c r="G51" s="28" t="s">
        <v>80</v>
      </c>
      <c r="H51" s="44"/>
      <c r="I51" s="44"/>
      <c r="J51" s="44"/>
      <c r="K51" s="44"/>
      <c r="L51" s="44"/>
      <c r="M51" s="44"/>
      <c r="N51" s="44"/>
      <c r="O51" s="44"/>
      <c r="P51" s="44"/>
      <c r="Q51" s="44"/>
      <c r="R51" s="44"/>
      <c r="S51" s="44"/>
      <c r="T51" s="45">
        <f>H51*_xlfn.XLOOKUP($E51, EFs!$A:$A, EFs!$F:$F)*1000</f>
        <v>0</v>
      </c>
      <c r="U51" s="45">
        <f>I51*_xlfn.XLOOKUP($E51, EFs!$A:$A, EFs!$F:$F)*1000</f>
        <v>0</v>
      </c>
      <c r="V51" s="45">
        <f>J51*_xlfn.XLOOKUP($E51, EFs!$A:$A, EFs!$F:$F)*1000</f>
        <v>0</v>
      </c>
      <c r="W51" s="45">
        <f>K51*_xlfn.XLOOKUP($E51, EFs!$A:$A, EFs!$F:$F)*1000</f>
        <v>0</v>
      </c>
      <c r="X51" s="45">
        <f>L51*_xlfn.XLOOKUP($E51, EFs!$A:$A, EFs!$F:$F)*1000</f>
        <v>0</v>
      </c>
      <c r="Y51" s="45">
        <f>M51*_xlfn.XLOOKUP($E51, EFs!$A:$A, EFs!$F:$F)*1000</f>
        <v>0</v>
      </c>
      <c r="Z51" s="45">
        <f>N51*_xlfn.XLOOKUP($E51, EFs!$A:$A, EFs!$F:$F)*1000</f>
        <v>0</v>
      </c>
      <c r="AA51" s="45">
        <f>O51*_xlfn.XLOOKUP($E51, EFs!$A:$A, EFs!$F:$F)*1000</f>
        <v>0</v>
      </c>
      <c r="AB51" s="45">
        <f>P51*_xlfn.XLOOKUP($E51, EFs!$A:$A, EFs!$F:$F)*1000</f>
        <v>0</v>
      </c>
      <c r="AC51" s="45">
        <f>Q51*_xlfn.XLOOKUP($E51, EFs!$A:$A, EFs!$F:$F)*1000</f>
        <v>0</v>
      </c>
      <c r="AD51" s="45">
        <f>R51*_xlfn.XLOOKUP($E51, EFs!$A:$A, EFs!$F:$F)*1000</f>
        <v>0</v>
      </c>
      <c r="AE51" s="45">
        <f>S51*_xlfn.XLOOKUP($E51, EFs!$A:$A, EFs!$F:$F)*1000</f>
        <v>0</v>
      </c>
      <c r="AF51" s="34">
        <f t="shared" si="1"/>
        <v>0</v>
      </c>
      <c r="AG51" s="44"/>
      <c r="AH51" s="44"/>
      <c r="AI51" s="44"/>
    </row>
    <row r="52" spans="1:35" ht="18" hidden="1" customHeight="1" outlineLevel="1" x14ac:dyDescent="0.3">
      <c r="A52" s="50"/>
      <c r="B52" s="50"/>
      <c r="C52" s="27" t="str">
        <f>'Index Formatting'!$I$4</f>
        <v>O</v>
      </c>
      <c r="D52" s="50"/>
      <c r="E52" s="28">
        <v>92</v>
      </c>
      <c r="F52" s="28" t="s">
        <v>150</v>
      </c>
      <c r="G52" s="28" t="s">
        <v>80</v>
      </c>
      <c r="H52" s="44"/>
      <c r="I52" s="44"/>
      <c r="J52" s="44"/>
      <c r="K52" s="44"/>
      <c r="L52" s="44"/>
      <c r="M52" s="44"/>
      <c r="N52" s="44"/>
      <c r="O52" s="44"/>
      <c r="P52" s="44"/>
      <c r="Q52" s="44"/>
      <c r="R52" s="44"/>
      <c r="S52" s="44"/>
      <c r="T52" s="45">
        <f>H52*_xlfn.XLOOKUP($E52, EFs!$A:$A, EFs!$F:$F)*1000</f>
        <v>0</v>
      </c>
      <c r="U52" s="45">
        <f>I52*_xlfn.XLOOKUP($E52, EFs!$A:$A, EFs!$F:$F)*1000</f>
        <v>0</v>
      </c>
      <c r="V52" s="45">
        <f>J52*_xlfn.XLOOKUP($E52, EFs!$A:$A, EFs!$F:$F)*1000</f>
        <v>0</v>
      </c>
      <c r="W52" s="45">
        <f>K52*_xlfn.XLOOKUP($E52, EFs!$A:$A, EFs!$F:$F)*1000</f>
        <v>0</v>
      </c>
      <c r="X52" s="45">
        <f>L52*_xlfn.XLOOKUP($E52, EFs!$A:$A, EFs!$F:$F)*1000</f>
        <v>0</v>
      </c>
      <c r="Y52" s="45">
        <f>M52*_xlfn.XLOOKUP($E52, EFs!$A:$A, EFs!$F:$F)*1000</f>
        <v>0</v>
      </c>
      <c r="Z52" s="45">
        <f>N52*_xlfn.XLOOKUP($E52, EFs!$A:$A, EFs!$F:$F)*1000</f>
        <v>0</v>
      </c>
      <c r="AA52" s="45">
        <f>O52*_xlfn.XLOOKUP($E52, EFs!$A:$A, EFs!$F:$F)*1000</f>
        <v>0</v>
      </c>
      <c r="AB52" s="45">
        <f>P52*_xlfn.XLOOKUP($E52, EFs!$A:$A, EFs!$F:$F)*1000</f>
        <v>0</v>
      </c>
      <c r="AC52" s="45">
        <f>Q52*_xlfn.XLOOKUP($E52, EFs!$A:$A, EFs!$F:$F)*1000</f>
        <v>0</v>
      </c>
      <c r="AD52" s="45">
        <f>R52*_xlfn.XLOOKUP($E52, EFs!$A:$A, EFs!$F:$F)*1000</f>
        <v>0</v>
      </c>
      <c r="AE52" s="45">
        <f>S52*_xlfn.XLOOKUP($E52, EFs!$A:$A, EFs!$F:$F)*1000</f>
        <v>0</v>
      </c>
      <c r="AF52" s="34">
        <f t="shared" si="1"/>
        <v>0</v>
      </c>
      <c r="AG52" s="44"/>
      <c r="AH52" s="44"/>
      <c r="AI52" s="44"/>
    </row>
    <row r="53" spans="1:35" ht="18" hidden="1" customHeight="1" outlineLevel="1" x14ac:dyDescent="0.3">
      <c r="A53" s="50"/>
      <c r="B53" s="50"/>
      <c r="C53" s="27" t="str">
        <f>'Index Formatting'!$I$4</f>
        <v>O</v>
      </c>
      <c r="D53" s="50"/>
      <c r="E53" s="28">
        <v>93</v>
      </c>
      <c r="F53" s="28" t="s">
        <v>151</v>
      </c>
      <c r="G53" s="28" t="s">
        <v>80</v>
      </c>
      <c r="H53" s="44"/>
      <c r="I53" s="44"/>
      <c r="J53" s="44"/>
      <c r="K53" s="44"/>
      <c r="L53" s="44"/>
      <c r="M53" s="44"/>
      <c r="N53" s="44"/>
      <c r="O53" s="44"/>
      <c r="P53" s="44"/>
      <c r="Q53" s="44"/>
      <c r="R53" s="44"/>
      <c r="S53" s="44"/>
      <c r="T53" s="45">
        <f>H53*_xlfn.XLOOKUP($E53, EFs!$A:$A, EFs!$F:$F)*1000</f>
        <v>0</v>
      </c>
      <c r="U53" s="45">
        <f>I53*_xlfn.XLOOKUP($E53, EFs!$A:$A, EFs!$F:$F)*1000</f>
        <v>0</v>
      </c>
      <c r="V53" s="45">
        <f>J53*_xlfn.XLOOKUP($E53, EFs!$A:$A, EFs!$F:$F)*1000</f>
        <v>0</v>
      </c>
      <c r="W53" s="45">
        <f>K53*_xlfn.XLOOKUP($E53, EFs!$A:$A, EFs!$F:$F)*1000</f>
        <v>0</v>
      </c>
      <c r="X53" s="45">
        <f>L53*_xlfn.XLOOKUP($E53, EFs!$A:$A, EFs!$F:$F)*1000</f>
        <v>0</v>
      </c>
      <c r="Y53" s="45">
        <f>M53*_xlfn.XLOOKUP($E53, EFs!$A:$A, EFs!$F:$F)*1000</f>
        <v>0</v>
      </c>
      <c r="Z53" s="45">
        <f>N53*_xlfn.XLOOKUP($E53, EFs!$A:$A, EFs!$F:$F)*1000</f>
        <v>0</v>
      </c>
      <c r="AA53" s="45">
        <f>O53*_xlfn.XLOOKUP($E53, EFs!$A:$A, EFs!$F:$F)*1000</f>
        <v>0</v>
      </c>
      <c r="AB53" s="45">
        <f>P53*_xlfn.XLOOKUP($E53, EFs!$A:$A, EFs!$F:$F)*1000</f>
        <v>0</v>
      </c>
      <c r="AC53" s="45">
        <f>Q53*_xlfn.XLOOKUP($E53, EFs!$A:$A, EFs!$F:$F)*1000</f>
        <v>0</v>
      </c>
      <c r="AD53" s="45">
        <f>R53*_xlfn.XLOOKUP($E53, EFs!$A:$A, EFs!$F:$F)*1000</f>
        <v>0</v>
      </c>
      <c r="AE53" s="45">
        <f>S53*_xlfn.XLOOKUP($E53, EFs!$A:$A, EFs!$F:$F)*1000</f>
        <v>0</v>
      </c>
      <c r="AF53" s="34">
        <f t="shared" si="1"/>
        <v>0</v>
      </c>
      <c r="AG53" s="44"/>
      <c r="AH53" s="44"/>
      <c r="AI53" s="44"/>
    </row>
    <row r="54" spans="1:35" ht="18" hidden="1" customHeight="1" outlineLevel="1" x14ac:dyDescent="0.3">
      <c r="A54" s="50"/>
      <c r="B54" s="50"/>
      <c r="C54" s="27" t="str">
        <f>'Index Formatting'!$I$4</f>
        <v>O</v>
      </c>
      <c r="D54" s="50"/>
      <c r="E54" s="28">
        <v>94</v>
      </c>
      <c r="F54" s="28" t="s">
        <v>152</v>
      </c>
      <c r="G54" s="28" t="s">
        <v>80</v>
      </c>
      <c r="H54" s="44"/>
      <c r="I54" s="44"/>
      <c r="J54" s="44"/>
      <c r="K54" s="44"/>
      <c r="L54" s="44"/>
      <c r="M54" s="44"/>
      <c r="N54" s="44"/>
      <c r="O54" s="44"/>
      <c r="P54" s="44"/>
      <c r="Q54" s="44"/>
      <c r="R54" s="44"/>
      <c r="S54" s="44"/>
      <c r="T54" s="45">
        <f>H54*_xlfn.XLOOKUP($E54, EFs!$A:$A, EFs!$F:$F)*1000</f>
        <v>0</v>
      </c>
      <c r="U54" s="45">
        <f>I54*_xlfn.XLOOKUP($E54, EFs!$A:$A, EFs!$F:$F)*1000</f>
        <v>0</v>
      </c>
      <c r="V54" s="45">
        <f>J54*_xlfn.XLOOKUP($E54, EFs!$A:$A, EFs!$F:$F)*1000</f>
        <v>0</v>
      </c>
      <c r="W54" s="45">
        <f>K54*_xlfn.XLOOKUP($E54, EFs!$A:$A, EFs!$F:$F)*1000</f>
        <v>0</v>
      </c>
      <c r="X54" s="45">
        <f>L54*_xlfn.XLOOKUP($E54, EFs!$A:$A, EFs!$F:$F)*1000</f>
        <v>0</v>
      </c>
      <c r="Y54" s="45">
        <f>M54*_xlfn.XLOOKUP($E54, EFs!$A:$A, EFs!$F:$F)*1000</f>
        <v>0</v>
      </c>
      <c r="Z54" s="45">
        <f>N54*_xlfn.XLOOKUP($E54, EFs!$A:$A, EFs!$F:$F)*1000</f>
        <v>0</v>
      </c>
      <c r="AA54" s="45">
        <f>O54*_xlfn.XLOOKUP($E54, EFs!$A:$A, EFs!$F:$F)*1000</f>
        <v>0</v>
      </c>
      <c r="AB54" s="45">
        <f>P54*_xlfn.XLOOKUP($E54, EFs!$A:$A, EFs!$F:$F)*1000</f>
        <v>0</v>
      </c>
      <c r="AC54" s="45">
        <f>Q54*_xlfn.XLOOKUP($E54, EFs!$A:$A, EFs!$F:$F)*1000</f>
        <v>0</v>
      </c>
      <c r="AD54" s="45">
        <f>R54*_xlfn.XLOOKUP($E54, EFs!$A:$A, EFs!$F:$F)*1000</f>
        <v>0</v>
      </c>
      <c r="AE54" s="45">
        <f>S54*_xlfn.XLOOKUP($E54, EFs!$A:$A, EFs!$F:$F)*1000</f>
        <v>0</v>
      </c>
      <c r="AF54" s="34">
        <f t="shared" si="1"/>
        <v>0</v>
      </c>
      <c r="AG54" s="44"/>
      <c r="AH54" s="44"/>
      <c r="AI54" s="44"/>
    </row>
    <row r="55" spans="1:35" ht="18" hidden="1" customHeight="1" outlineLevel="1" x14ac:dyDescent="0.3">
      <c r="A55" s="50"/>
      <c r="B55" s="50"/>
      <c r="C55" s="27" t="str">
        <f>'Index Formatting'!$I$4</f>
        <v>O</v>
      </c>
      <c r="D55" s="50"/>
      <c r="E55" s="28">
        <v>95</v>
      </c>
      <c r="F55" s="28" t="s">
        <v>153</v>
      </c>
      <c r="G55" s="28" t="s">
        <v>80</v>
      </c>
      <c r="H55" s="44"/>
      <c r="I55" s="44"/>
      <c r="J55" s="44"/>
      <c r="K55" s="44"/>
      <c r="L55" s="44"/>
      <c r="M55" s="44"/>
      <c r="N55" s="44"/>
      <c r="O55" s="44"/>
      <c r="P55" s="44"/>
      <c r="Q55" s="44"/>
      <c r="R55" s="44"/>
      <c r="S55" s="44"/>
      <c r="T55" s="45">
        <f>H55*_xlfn.XLOOKUP($E55, EFs!$A:$A, EFs!$F:$F)*1000</f>
        <v>0</v>
      </c>
      <c r="U55" s="45">
        <f>I55*_xlfn.XLOOKUP($E55, EFs!$A:$A, EFs!$F:$F)*1000</f>
        <v>0</v>
      </c>
      <c r="V55" s="45">
        <f>J55*_xlfn.XLOOKUP($E55, EFs!$A:$A, EFs!$F:$F)*1000</f>
        <v>0</v>
      </c>
      <c r="W55" s="45">
        <f>K55*_xlfn.XLOOKUP($E55, EFs!$A:$A, EFs!$F:$F)*1000</f>
        <v>0</v>
      </c>
      <c r="X55" s="45">
        <f>L55*_xlfn.XLOOKUP($E55, EFs!$A:$A, EFs!$F:$F)*1000</f>
        <v>0</v>
      </c>
      <c r="Y55" s="45">
        <f>M55*_xlfn.XLOOKUP($E55, EFs!$A:$A, EFs!$F:$F)*1000</f>
        <v>0</v>
      </c>
      <c r="Z55" s="45">
        <f>N55*_xlfn.XLOOKUP($E55, EFs!$A:$A, EFs!$F:$F)*1000</f>
        <v>0</v>
      </c>
      <c r="AA55" s="45">
        <f>O55*_xlfn.XLOOKUP($E55, EFs!$A:$A, EFs!$F:$F)*1000</f>
        <v>0</v>
      </c>
      <c r="AB55" s="45">
        <f>P55*_xlfn.XLOOKUP($E55, EFs!$A:$A, EFs!$F:$F)*1000</f>
        <v>0</v>
      </c>
      <c r="AC55" s="45">
        <f>Q55*_xlfn.XLOOKUP($E55, EFs!$A:$A, EFs!$F:$F)*1000</f>
        <v>0</v>
      </c>
      <c r="AD55" s="45">
        <f>R55*_xlfn.XLOOKUP($E55, EFs!$A:$A, EFs!$F:$F)*1000</f>
        <v>0</v>
      </c>
      <c r="AE55" s="45">
        <f>S55*_xlfn.XLOOKUP($E55, EFs!$A:$A, EFs!$F:$F)*1000</f>
        <v>0</v>
      </c>
      <c r="AF55" s="34">
        <f t="shared" si="1"/>
        <v>0</v>
      </c>
      <c r="AG55" s="44"/>
      <c r="AH55" s="44"/>
      <c r="AI55" s="44"/>
    </row>
    <row r="56" spans="1:35" ht="18" hidden="1" customHeight="1" outlineLevel="1" x14ac:dyDescent="0.3">
      <c r="A56" s="50"/>
      <c r="B56" s="50"/>
      <c r="C56" s="27" t="str">
        <f>'Index Formatting'!$I$4</f>
        <v>O</v>
      </c>
      <c r="D56" s="50"/>
      <c r="E56" s="28">
        <v>96</v>
      </c>
      <c r="F56" s="28" t="s">
        <v>154</v>
      </c>
      <c r="G56" s="28" t="s">
        <v>80</v>
      </c>
      <c r="H56" s="44"/>
      <c r="I56" s="44"/>
      <c r="J56" s="44"/>
      <c r="K56" s="44"/>
      <c r="L56" s="44"/>
      <c r="M56" s="44"/>
      <c r="N56" s="44"/>
      <c r="O56" s="44"/>
      <c r="P56" s="44"/>
      <c r="Q56" s="44"/>
      <c r="R56" s="44"/>
      <c r="S56" s="44"/>
      <c r="T56" s="45">
        <f>H56*_xlfn.XLOOKUP($E56, EFs!$A:$A, EFs!$F:$F)*1000</f>
        <v>0</v>
      </c>
      <c r="U56" s="45">
        <f>I56*_xlfn.XLOOKUP($E56, EFs!$A:$A, EFs!$F:$F)*1000</f>
        <v>0</v>
      </c>
      <c r="V56" s="45">
        <f>J56*_xlfn.XLOOKUP($E56, EFs!$A:$A, EFs!$F:$F)*1000</f>
        <v>0</v>
      </c>
      <c r="W56" s="45">
        <f>K56*_xlfn.XLOOKUP($E56, EFs!$A:$A, EFs!$F:$F)*1000</f>
        <v>0</v>
      </c>
      <c r="X56" s="45">
        <f>L56*_xlfn.XLOOKUP($E56, EFs!$A:$A, EFs!$F:$F)*1000</f>
        <v>0</v>
      </c>
      <c r="Y56" s="45">
        <f>M56*_xlfn.XLOOKUP($E56, EFs!$A:$A, EFs!$F:$F)*1000</f>
        <v>0</v>
      </c>
      <c r="Z56" s="45">
        <f>N56*_xlfn.XLOOKUP($E56, EFs!$A:$A, EFs!$F:$F)*1000</f>
        <v>0</v>
      </c>
      <c r="AA56" s="45">
        <f>O56*_xlfn.XLOOKUP($E56, EFs!$A:$A, EFs!$F:$F)*1000</f>
        <v>0</v>
      </c>
      <c r="AB56" s="45">
        <f>P56*_xlfn.XLOOKUP($E56, EFs!$A:$A, EFs!$F:$F)*1000</f>
        <v>0</v>
      </c>
      <c r="AC56" s="45">
        <f>Q56*_xlfn.XLOOKUP($E56, EFs!$A:$A, EFs!$F:$F)*1000</f>
        <v>0</v>
      </c>
      <c r="AD56" s="45">
        <f>R56*_xlfn.XLOOKUP($E56, EFs!$A:$A, EFs!$F:$F)*1000</f>
        <v>0</v>
      </c>
      <c r="AE56" s="45">
        <f>S56*_xlfn.XLOOKUP($E56, EFs!$A:$A, EFs!$F:$F)*1000</f>
        <v>0</v>
      </c>
      <c r="AF56" s="34">
        <f t="shared" si="1"/>
        <v>0</v>
      </c>
      <c r="AG56" s="44"/>
      <c r="AH56" s="44"/>
      <c r="AI56" s="44"/>
    </row>
    <row r="57" spans="1:35" ht="18" hidden="1" customHeight="1" outlineLevel="1" x14ac:dyDescent="0.3">
      <c r="A57" s="50"/>
      <c r="B57" s="50"/>
      <c r="C57" s="27" t="str">
        <f>'Index Formatting'!$I$4</f>
        <v>O</v>
      </c>
      <c r="D57" s="50"/>
      <c r="E57" s="28">
        <v>97</v>
      </c>
      <c r="F57" s="28" t="s">
        <v>155</v>
      </c>
      <c r="G57" s="28" t="s">
        <v>80</v>
      </c>
      <c r="H57" s="44"/>
      <c r="I57" s="44"/>
      <c r="J57" s="44"/>
      <c r="K57" s="44"/>
      <c r="L57" s="44"/>
      <c r="M57" s="44"/>
      <c r="N57" s="44"/>
      <c r="O57" s="44"/>
      <c r="P57" s="44"/>
      <c r="Q57" s="44"/>
      <c r="R57" s="44"/>
      <c r="S57" s="44"/>
      <c r="T57" s="45">
        <f>H57*_xlfn.XLOOKUP($E57, EFs!$A:$A, EFs!$F:$F)*1000</f>
        <v>0</v>
      </c>
      <c r="U57" s="45">
        <f>I57*_xlfn.XLOOKUP($E57, EFs!$A:$A, EFs!$F:$F)*1000</f>
        <v>0</v>
      </c>
      <c r="V57" s="45">
        <f>J57*_xlfn.XLOOKUP($E57, EFs!$A:$A, EFs!$F:$F)*1000</f>
        <v>0</v>
      </c>
      <c r="W57" s="45">
        <f>K57*_xlfn.XLOOKUP($E57, EFs!$A:$A, EFs!$F:$F)*1000</f>
        <v>0</v>
      </c>
      <c r="X57" s="45">
        <f>L57*_xlfn.XLOOKUP($E57, EFs!$A:$A, EFs!$F:$F)*1000</f>
        <v>0</v>
      </c>
      <c r="Y57" s="45">
        <f>M57*_xlfn.XLOOKUP($E57, EFs!$A:$A, EFs!$F:$F)*1000</f>
        <v>0</v>
      </c>
      <c r="Z57" s="45">
        <f>N57*_xlfn.XLOOKUP($E57, EFs!$A:$A, EFs!$F:$F)*1000</f>
        <v>0</v>
      </c>
      <c r="AA57" s="45">
        <f>O57*_xlfn.XLOOKUP($E57, EFs!$A:$A, EFs!$F:$F)*1000</f>
        <v>0</v>
      </c>
      <c r="AB57" s="45">
        <f>P57*_xlfn.XLOOKUP($E57, EFs!$A:$A, EFs!$F:$F)*1000</f>
        <v>0</v>
      </c>
      <c r="AC57" s="45">
        <f>Q57*_xlfn.XLOOKUP($E57, EFs!$A:$A, EFs!$F:$F)*1000</f>
        <v>0</v>
      </c>
      <c r="AD57" s="45">
        <f>R57*_xlfn.XLOOKUP($E57, EFs!$A:$A, EFs!$F:$F)*1000</f>
        <v>0</v>
      </c>
      <c r="AE57" s="45">
        <f>S57*_xlfn.XLOOKUP($E57, EFs!$A:$A, EFs!$F:$F)*1000</f>
        <v>0</v>
      </c>
      <c r="AF57" s="34">
        <f t="shared" si="1"/>
        <v>0</v>
      </c>
      <c r="AG57" s="44"/>
      <c r="AH57" s="44"/>
      <c r="AI57" s="44"/>
    </row>
    <row r="58" spans="1:35" ht="18" hidden="1" customHeight="1" outlineLevel="1" x14ac:dyDescent="0.3">
      <c r="A58" s="50"/>
      <c r="B58" s="50"/>
      <c r="C58" s="27" t="str">
        <f>'Index Formatting'!$I$4</f>
        <v>O</v>
      </c>
      <c r="D58" s="50"/>
      <c r="E58" s="28">
        <v>98</v>
      </c>
      <c r="F58" s="28" t="s">
        <v>156</v>
      </c>
      <c r="G58" s="28" t="s">
        <v>80</v>
      </c>
      <c r="H58" s="44"/>
      <c r="I58" s="44"/>
      <c r="J58" s="44"/>
      <c r="K58" s="44"/>
      <c r="L58" s="44"/>
      <c r="M58" s="44"/>
      <c r="N58" s="44"/>
      <c r="O58" s="44"/>
      <c r="P58" s="44"/>
      <c r="Q58" s="44"/>
      <c r="R58" s="44"/>
      <c r="S58" s="44"/>
      <c r="T58" s="45">
        <f>H58*_xlfn.XLOOKUP($E58, EFs!$A:$A, EFs!$F:$F)*1000</f>
        <v>0</v>
      </c>
      <c r="U58" s="45">
        <f>I58*_xlfn.XLOOKUP($E58, EFs!$A:$A, EFs!$F:$F)*1000</f>
        <v>0</v>
      </c>
      <c r="V58" s="45">
        <f>J58*_xlfn.XLOOKUP($E58, EFs!$A:$A, EFs!$F:$F)*1000</f>
        <v>0</v>
      </c>
      <c r="W58" s="45">
        <f>K58*_xlfn.XLOOKUP($E58, EFs!$A:$A, EFs!$F:$F)*1000</f>
        <v>0</v>
      </c>
      <c r="X58" s="45">
        <f>L58*_xlfn.XLOOKUP($E58, EFs!$A:$A, EFs!$F:$F)*1000</f>
        <v>0</v>
      </c>
      <c r="Y58" s="45">
        <f>M58*_xlfn.XLOOKUP($E58, EFs!$A:$A, EFs!$F:$F)*1000</f>
        <v>0</v>
      </c>
      <c r="Z58" s="45">
        <f>N58*_xlfn.XLOOKUP($E58, EFs!$A:$A, EFs!$F:$F)*1000</f>
        <v>0</v>
      </c>
      <c r="AA58" s="45">
        <f>O58*_xlfn.XLOOKUP($E58, EFs!$A:$A, EFs!$F:$F)*1000</f>
        <v>0</v>
      </c>
      <c r="AB58" s="45">
        <f>P58*_xlfn.XLOOKUP($E58, EFs!$A:$A, EFs!$F:$F)*1000</f>
        <v>0</v>
      </c>
      <c r="AC58" s="45">
        <f>Q58*_xlfn.XLOOKUP($E58, EFs!$A:$A, EFs!$F:$F)*1000</f>
        <v>0</v>
      </c>
      <c r="AD58" s="45">
        <f>R58*_xlfn.XLOOKUP($E58, EFs!$A:$A, EFs!$F:$F)*1000</f>
        <v>0</v>
      </c>
      <c r="AE58" s="45">
        <f>S58*_xlfn.XLOOKUP($E58, EFs!$A:$A, EFs!$F:$F)*1000</f>
        <v>0</v>
      </c>
      <c r="AF58" s="34">
        <f t="shared" si="1"/>
        <v>0</v>
      </c>
      <c r="AG58" s="44"/>
      <c r="AH58" s="44"/>
      <c r="AI58" s="44"/>
    </row>
    <row r="59" spans="1:35" ht="18" hidden="1" customHeight="1" outlineLevel="1" x14ac:dyDescent="0.3">
      <c r="A59" s="50"/>
      <c r="B59" s="50"/>
      <c r="C59" s="27" t="str">
        <f>'Index Formatting'!$I$4</f>
        <v>O</v>
      </c>
      <c r="D59" s="50"/>
      <c r="E59" s="28">
        <v>99</v>
      </c>
      <c r="F59" s="28" t="s">
        <v>157</v>
      </c>
      <c r="G59" s="28" t="s">
        <v>80</v>
      </c>
      <c r="H59" s="44"/>
      <c r="I59" s="44"/>
      <c r="J59" s="44"/>
      <c r="K59" s="44"/>
      <c r="L59" s="44"/>
      <c r="M59" s="44"/>
      <c r="N59" s="44"/>
      <c r="O59" s="44"/>
      <c r="P59" s="44"/>
      <c r="Q59" s="44"/>
      <c r="R59" s="44"/>
      <c r="S59" s="44"/>
      <c r="T59" s="45">
        <f>H59*_xlfn.XLOOKUP($E59, EFs!$A:$A, EFs!$F:$F)*1000</f>
        <v>0</v>
      </c>
      <c r="U59" s="45">
        <f>I59*_xlfn.XLOOKUP($E59, EFs!$A:$A, EFs!$F:$F)*1000</f>
        <v>0</v>
      </c>
      <c r="V59" s="45">
        <f>J59*_xlfn.XLOOKUP($E59, EFs!$A:$A, EFs!$F:$F)*1000</f>
        <v>0</v>
      </c>
      <c r="W59" s="45">
        <f>K59*_xlfn.XLOOKUP($E59, EFs!$A:$A, EFs!$F:$F)*1000</f>
        <v>0</v>
      </c>
      <c r="X59" s="45">
        <f>L59*_xlfn.XLOOKUP($E59, EFs!$A:$A, EFs!$F:$F)*1000</f>
        <v>0</v>
      </c>
      <c r="Y59" s="45">
        <f>M59*_xlfn.XLOOKUP($E59, EFs!$A:$A, EFs!$F:$F)*1000</f>
        <v>0</v>
      </c>
      <c r="Z59" s="45">
        <f>N59*_xlfn.XLOOKUP($E59, EFs!$A:$A, EFs!$F:$F)*1000</f>
        <v>0</v>
      </c>
      <c r="AA59" s="45">
        <f>O59*_xlfn.XLOOKUP($E59, EFs!$A:$A, EFs!$F:$F)*1000</f>
        <v>0</v>
      </c>
      <c r="AB59" s="45">
        <f>P59*_xlfn.XLOOKUP($E59, EFs!$A:$A, EFs!$F:$F)*1000</f>
        <v>0</v>
      </c>
      <c r="AC59" s="45">
        <f>Q59*_xlfn.XLOOKUP($E59, EFs!$A:$A, EFs!$F:$F)*1000</f>
        <v>0</v>
      </c>
      <c r="AD59" s="45">
        <f>R59*_xlfn.XLOOKUP($E59, EFs!$A:$A, EFs!$F:$F)*1000</f>
        <v>0</v>
      </c>
      <c r="AE59" s="45">
        <f>S59*_xlfn.XLOOKUP($E59, EFs!$A:$A, EFs!$F:$F)*1000</f>
        <v>0</v>
      </c>
      <c r="AF59" s="34">
        <f t="shared" si="1"/>
        <v>0</v>
      </c>
      <c r="AG59" s="44"/>
      <c r="AH59" s="44"/>
      <c r="AI59" s="44"/>
    </row>
    <row r="60" spans="1:35" ht="18" hidden="1" customHeight="1" outlineLevel="1" x14ac:dyDescent="0.3">
      <c r="A60" s="50"/>
      <c r="B60" s="50"/>
      <c r="C60" s="27" t="str">
        <f>'Index Formatting'!$I$4</f>
        <v>O</v>
      </c>
      <c r="D60" s="50"/>
      <c r="E60" s="28">
        <v>100</v>
      </c>
      <c r="F60" s="28" t="s">
        <v>158</v>
      </c>
      <c r="G60" s="28" t="s">
        <v>80</v>
      </c>
      <c r="H60" s="44"/>
      <c r="I60" s="44"/>
      <c r="J60" s="44"/>
      <c r="K60" s="44"/>
      <c r="L60" s="44"/>
      <c r="M60" s="44"/>
      <c r="N60" s="44"/>
      <c r="O60" s="44"/>
      <c r="P60" s="44"/>
      <c r="Q60" s="44"/>
      <c r="R60" s="44"/>
      <c r="S60" s="44"/>
      <c r="T60" s="45">
        <f>H60*_xlfn.XLOOKUP($E60, EFs!$A:$A, EFs!$F:$F)*1000</f>
        <v>0</v>
      </c>
      <c r="U60" s="45">
        <f>I60*_xlfn.XLOOKUP($E60, EFs!$A:$A, EFs!$F:$F)*1000</f>
        <v>0</v>
      </c>
      <c r="V60" s="45">
        <f>J60*_xlfn.XLOOKUP($E60, EFs!$A:$A, EFs!$F:$F)*1000</f>
        <v>0</v>
      </c>
      <c r="W60" s="45">
        <f>K60*_xlfn.XLOOKUP($E60, EFs!$A:$A, EFs!$F:$F)*1000</f>
        <v>0</v>
      </c>
      <c r="X60" s="45">
        <f>L60*_xlfn.XLOOKUP($E60, EFs!$A:$A, EFs!$F:$F)*1000</f>
        <v>0</v>
      </c>
      <c r="Y60" s="45">
        <f>M60*_xlfn.XLOOKUP($E60, EFs!$A:$A, EFs!$F:$F)*1000</f>
        <v>0</v>
      </c>
      <c r="Z60" s="45">
        <f>N60*_xlfn.XLOOKUP($E60, EFs!$A:$A, EFs!$F:$F)*1000</f>
        <v>0</v>
      </c>
      <c r="AA60" s="45">
        <f>O60*_xlfn.XLOOKUP($E60, EFs!$A:$A, EFs!$F:$F)*1000</f>
        <v>0</v>
      </c>
      <c r="AB60" s="45">
        <f>P60*_xlfn.XLOOKUP($E60, EFs!$A:$A, EFs!$F:$F)*1000</f>
        <v>0</v>
      </c>
      <c r="AC60" s="45">
        <f>Q60*_xlfn.XLOOKUP($E60, EFs!$A:$A, EFs!$F:$F)*1000</f>
        <v>0</v>
      </c>
      <c r="AD60" s="45">
        <f>R60*_xlfn.XLOOKUP($E60, EFs!$A:$A, EFs!$F:$F)*1000</f>
        <v>0</v>
      </c>
      <c r="AE60" s="45">
        <f>S60*_xlfn.XLOOKUP($E60, EFs!$A:$A, EFs!$F:$F)*1000</f>
        <v>0</v>
      </c>
      <c r="AF60" s="34">
        <f t="shared" si="1"/>
        <v>0</v>
      </c>
      <c r="AG60" s="44"/>
      <c r="AH60" s="44"/>
      <c r="AI60" s="44"/>
    </row>
    <row r="61" spans="1:35" ht="18" hidden="1" customHeight="1" outlineLevel="1" x14ac:dyDescent="0.3">
      <c r="A61" s="50"/>
      <c r="B61" s="50"/>
      <c r="C61" s="27" t="str">
        <f>'Index Formatting'!$I$4</f>
        <v>O</v>
      </c>
      <c r="D61" s="50"/>
      <c r="E61" s="28">
        <v>101</v>
      </c>
      <c r="F61" s="28" t="s">
        <v>159</v>
      </c>
      <c r="G61" s="28" t="s">
        <v>80</v>
      </c>
      <c r="H61" s="44"/>
      <c r="I61" s="44"/>
      <c r="J61" s="44"/>
      <c r="K61" s="44"/>
      <c r="L61" s="44"/>
      <c r="M61" s="44"/>
      <c r="N61" s="44"/>
      <c r="O61" s="44"/>
      <c r="P61" s="44"/>
      <c r="Q61" s="44"/>
      <c r="R61" s="44"/>
      <c r="S61" s="44"/>
      <c r="T61" s="45">
        <f>H61*_xlfn.XLOOKUP($E61, EFs!$A:$A, EFs!$F:$F)*1000</f>
        <v>0</v>
      </c>
      <c r="U61" s="45">
        <f>I61*_xlfn.XLOOKUP($E61, EFs!$A:$A, EFs!$F:$F)*1000</f>
        <v>0</v>
      </c>
      <c r="V61" s="45">
        <f>J61*_xlfn.XLOOKUP($E61, EFs!$A:$A, EFs!$F:$F)*1000</f>
        <v>0</v>
      </c>
      <c r="W61" s="45">
        <f>K61*_xlfn.XLOOKUP($E61, EFs!$A:$A, EFs!$F:$F)*1000</f>
        <v>0</v>
      </c>
      <c r="X61" s="45">
        <f>L61*_xlfn.XLOOKUP($E61, EFs!$A:$A, EFs!$F:$F)*1000</f>
        <v>0</v>
      </c>
      <c r="Y61" s="45">
        <f>M61*_xlfn.XLOOKUP($E61, EFs!$A:$A, EFs!$F:$F)*1000</f>
        <v>0</v>
      </c>
      <c r="Z61" s="45">
        <f>N61*_xlfn.XLOOKUP($E61, EFs!$A:$A, EFs!$F:$F)*1000</f>
        <v>0</v>
      </c>
      <c r="AA61" s="45">
        <f>O61*_xlfn.XLOOKUP($E61, EFs!$A:$A, EFs!$F:$F)*1000</f>
        <v>0</v>
      </c>
      <c r="AB61" s="45">
        <f>P61*_xlfn.XLOOKUP($E61, EFs!$A:$A, EFs!$F:$F)*1000</f>
        <v>0</v>
      </c>
      <c r="AC61" s="45">
        <f>Q61*_xlfn.XLOOKUP($E61, EFs!$A:$A, EFs!$F:$F)*1000</f>
        <v>0</v>
      </c>
      <c r="AD61" s="45">
        <f>R61*_xlfn.XLOOKUP($E61, EFs!$A:$A, EFs!$F:$F)*1000</f>
        <v>0</v>
      </c>
      <c r="AE61" s="45">
        <f>S61*_xlfn.XLOOKUP($E61, EFs!$A:$A, EFs!$F:$F)*1000</f>
        <v>0</v>
      </c>
      <c r="AF61" s="34">
        <f t="shared" si="1"/>
        <v>0</v>
      </c>
      <c r="AG61" s="44"/>
      <c r="AH61" s="44"/>
      <c r="AI61" s="44"/>
    </row>
    <row r="62" spans="1:35" ht="18" hidden="1" customHeight="1" outlineLevel="1" x14ac:dyDescent="0.3">
      <c r="A62" s="50"/>
      <c r="B62" s="50"/>
      <c r="C62" s="27" t="str">
        <f>'Index Formatting'!$I$4</f>
        <v>O</v>
      </c>
      <c r="D62" s="50"/>
      <c r="E62" s="28">
        <v>102</v>
      </c>
      <c r="F62" s="28" t="s">
        <v>160</v>
      </c>
      <c r="G62" s="28" t="s">
        <v>80</v>
      </c>
      <c r="H62" s="44"/>
      <c r="I62" s="44"/>
      <c r="J62" s="44"/>
      <c r="K62" s="44"/>
      <c r="L62" s="44"/>
      <c r="M62" s="44"/>
      <c r="N62" s="44"/>
      <c r="O62" s="44"/>
      <c r="P62" s="44"/>
      <c r="Q62" s="44"/>
      <c r="R62" s="44"/>
      <c r="S62" s="44"/>
      <c r="T62" s="45">
        <f>H62*_xlfn.XLOOKUP($E62, EFs!$A:$A, EFs!$F:$F)*1000</f>
        <v>0</v>
      </c>
      <c r="U62" s="45">
        <f>I62*_xlfn.XLOOKUP($E62, EFs!$A:$A, EFs!$F:$F)*1000</f>
        <v>0</v>
      </c>
      <c r="V62" s="45">
        <f>J62*_xlfn.XLOOKUP($E62, EFs!$A:$A, EFs!$F:$F)*1000</f>
        <v>0</v>
      </c>
      <c r="W62" s="45">
        <f>K62*_xlfn.XLOOKUP($E62, EFs!$A:$A, EFs!$F:$F)*1000</f>
        <v>0</v>
      </c>
      <c r="X62" s="45">
        <f>L62*_xlfn.XLOOKUP($E62, EFs!$A:$A, EFs!$F:$F)*1000</f>
        <v>0</v>
      </c>
      <c r="Y62" s="45">
        <f>M62*_xlfn.XLOOKUP($E62, EFs!$A:$A, EFs!$F:$F)*1000</f>
        <v>0</v>
      </c>
      <c r="Z62" s="45">
        <f>N62*_xlfn.XLOOKUP($E62, EFs!$A:$A, EFs!$F:$F)*1000</f>
        <v>0</v>
      </c>
      <c r="AA62" s="45">
        <f>O62*_xlfn.XLOOKUP($E62, EFs!$A:$A, EFs!$F:$F)*1000</f>
        <v>0</v>
      </c>
      <c r="AB62" s="45">
        <f>P62*_xlfn.XLOOKUP($E62, EFs!$A:$A, EFs!$F:$F)*1000</f>
        <v>0</v>
      </c>
      <c r="AC62" s="45">
        <f>Q62*_xlfn.XLOOKUP($E62, EFs!$A:$A, EFs!$F:$F)*1000</f>
        <v>0</v>
      </c>
      <c r="AD62" s="45">
        <f>R62*_xlfn.XLOOKUP($E62, EFs!$A:$A, EFs!$F:$F)*1000</f>
        <v>0</v>
      </c>
      <c r="AE62" s="45">
        <f>S62*_xlfn.XLOOKUP($E62, EFs!$A:$A, EFs!$F:$F)*1000</f>
        <v>0</v>
      </c>
      <c r="AF62" s="34">
        <f t="shared" si="1"/>
        <v>0</v>
      </c>
      <c r="AG62" s="44"/>
      <c r="AH62" s="44"/>
      <c r="AI62" s="44"/>
    </row>
    <row r="63" spans="1:35" ht="18" hidden="1" customHeight="1" outlineLevel="1" x14ac:dyDescent="0.3">
      <c r="A63" s="50"/>
      <c r="B63" s="50"/>
      <c r="C63" s="27" t="str">
        <f>'Index Formatting'!$I$4</f>
        <v>O</v>
      </c>
      <c r="D63" s="50"/>
      <c r="E63" s="28">
        <v>103</v>
      </c>
      <c r="F63" s="28" t="s">
        <v>161</v>
      </c>
      <c r="G63" s="28" t="s">
        <v>80</v>
      </c>
      <c r="H63" s="44"/>
      <c r="I63" s="44"/>
      <c r="J63" s="44"/>
      <c r="K63" s="44"/>
      <c r="L63" s="44"/>
      <c r="M63" s="44"/>
      <c r="N63" s="44"/>
      <c r="O63" s="44"/>
      <c r="P63" s="44"/>
      <c r="Q63" s="44"/>
      <c r="R63" s="44"/>
      <c r="S63" s="44"/>
      <c r="T63" s="45">
        <f>H63*_xlfn.XLOOKUP($E63, EFs!$A:$A, EFs!$F:$F)*1000</f>
        <v>0</v>
      </c>
      <c r="U63" s="45">
        <f>I63*_xlfn.XLOOKUP($E63, EFs!$A:$A, EFs!$F:$F)*1000</f>
        <v>0</v>
      </c>
      <c r="V63" s="45">
        <f>J63*_xlfn.XLOOKUP($E63, EFs!$A:$A, EFs!$F:$F)*1000</f>
        <v>0</v>
      </c>
      <c r="W63" s="45">
        <f>K63*_xlfn.XLOOKUP($E63, EFs!$A:$A, EFs!$F:$F)*1000</f>
        <v>0</v>
      </c>
      <c r="X63" s="45">
        <f>L63*_xlfn.XLOOKUP($E63, EFs!$A:$A, EFs!$F:$F)*1000</f>
        <v>0</v>
      </c>
      <c r="Y63" s="45">
        <f>M63*_xlfn.XLOOKUP($E63, EFs!$A:$A, EFs!$F:$F)*1000</f>
        <v>0</v>
      </c>
      <c r="Z63" s="45">
        <f>N63*_xlfn.XLOOKUP($E63, EFs!$A:$A, EFs!$F:$F)*1000</f>
        <v>0</v>
      </c>
      <c r="AA63" s="45">
        <f>O63*_xlfn.XLOOKUP($E63, EFs!$A:$A, EFs!$F:$F)*1000</f>
        <v>0</v>
      </c>
      <c r="AB63" s="45">
        <f>P63*_xlfn.XLOOKUP($E63, EFs!$A:$A, EFs!$F:$F)*1000</f>
        <v>0</v>
      </c>
      <c r="AC63" s="45">
        <f>Q63*_xlfn.XLOOKUP($E63, EFs!$A:$A, EFs!$F:$F)*1000</f>
        <v>0</v>
      </c>
      <c r="AD63" s="45">
        <f>R63*_xlfn.XLOOKUP($E63, EFs!$A:$A, EFs!$F:$F)*1000</f>
        <v>0</v>
      </c>
      <c r="AE63" s="45">
        <f>S63*_xlfn.XLOOKUP($E63, EFs!$A:$A, EFs!$F:$F)*1000</f>
        <v>0</v>
      </c>
      <c r="AF63" s="34">
        <f t="shared" si="1"/>
        <v>0</v>
      </c>
      <c r="AG63" s="44"/>
      <c r="AH63" s="44"/>
      <c r="AI63" s="44"/>
    </row>
    <row r="64" spans="1:35" ht="18" hidden="1" customHeight="1" outlineLevel="1" x14ac:dyDescent="0.3">
      <c r="A64" s="50"/>
      <c r="B64" s="50"/>
      <c r="C64" s="27" t="str">
        <f>'Index Formatting'!$I$4</f>
        <v>O</v>
      </c>
      <c r="D64" s="50"/>
      <c r="E64" s="28">
        <v>104</v>
      </c>
      <c r="F64" s="28" t="s">
        <v>162</v>
      </c>
      <c r="G64" s="28" t="s">
        <v>80</v>
      </c>
      <c r="H64" s="44"/>
      <c r="I64" s="44"/>
      <c r="J64" s="44"/>
      <c r="K64" s="44"/>
      <c r="L64" s="44"/>
      <c r="M64" s="44"/>
      <c r="N64" s="44"/>
      <c r="O64" s="44"/>
      <c r="P64" s="44"/>
      <c r="Q64" s="44"/>
      <c r="R64" s="44"/>
      <c r="S64" s="44"/>
      <c r="T64" s="45">
        <f>H64*_xlfn.XLOOKUP($E64, EFs!$A:$A, EFs!$F:$F)*1000</f>
        <v>0</v>
      </c>
      <c r="U64" s="45">
        <f>I64*_xlfn.XLOOKUP($E64, EFs!$A:$A, EFs!$F:$F)*1000</f>
        <v>0</v>
      </c>
      <c r="V64" s="45">
        <f>J64*_xlfn.XLOOKUP($E64, EFs!$A:$A, EFs!$F:$F)*1000</f>
        <v>0</v>
      </c>
      <c r="W64" s="45">
        <f>K64*_xlfn.XLOOKUP($E64, EFs!$A:$A, EFs!$F:$F)*1000</f>
        <v>0</v>
      </c>
      <c r="X64" s="45">
        <f>L64*_xlfn.XLOOKUP($E64, EFs!$A:$A, EFs!$F:$F)*1000</f>
        <v>0</v>
      </c>
      <c r="Y64" s="45">
        <f>M64*_xlfn.XLOOKUP($E64, EFs!$A:$A, EFs!$F:$F)*1000</f>
        <v>0</v>
      </c>
      <c r="Z64" s="45">
        <f>N64*_xlfn.XLOOKUP($E64, EFs!$A:$A, EFs!$F:$F)*1000</f>
        <v>0</v>
      </c>
      <c r="AA64" s="45">
        <f>O64*_xlfn.XLOOKUP($E64, EFs!$A:$A, EFs!$F:$F)*1000</f>
        <v>0</v>
      </c>
      <c r="AB64" s="45">
        <f>P64*_xlfn.XLOOKUP($E64, EFs!$A:$A, EFs!$F:$F)*1000</f>
        <v>0</v>
      </c>
      <c r="AC64" s="45">
        <f>Q64*_xlfn.XLOOKUP($E64, EFs!$A:$A, EFs!$F:$F)*1000</f>
        <v>0</v>
      </c>
      <c r="AD64" s="45">
        <f>R64*_xlfn.XLOOKUP($E64, EFs!$A:$A, EFs!$F:$F)*1000</f>
        <v>0</v>
      </c>
      <c r="AE64" s="45">
        <f>S64*_xlfn.XLOOKUP($E64, EFs!$A:$A, EFs!$F:$F)*1000</f>
        <v>0</v>
      </c>
      <c r="AF64" s="34">
        <f t="shared" si="1"/>
        <v>0</v>
      </c>
      <c r="AG64" s="44"/>
      <c r="AH64" s="44"/>
      <c r="AI64" s="44"/>
    </row>
    <row r="65" spans="1:35" ht="18" hidden="1" customHeight="1" outlineLevel="1" x14ac:dyDescent="0.3">
      <c r="A65" s="50"/>
      <c r="B65" s="50"/>
      <c r="C65" s="27" t="str">
        <f>'Index Formatting'!$I$4</f>
        <v>O</v>
      </c>
      <c r="D65" s="50"/>
      <c r="E65" s="28">
        <v>105</v>
      </c>
      <c r="F65" s="28" t="s">
        <v>163</v>
      </c>
      <c r="G65" s="28" t="s">
        <v>80</v>
      </c>
      <c r="H65" s="44"/>
      <c r="I65" s="44"/>
      <c r="J65" s="44"/>
      <c r="K65" s="44"/>
      <c r="L65" s="44"/>
      <c r="M65" s="44"/>
      <c r="N65" s="44"/>
      <c r="O65" s="44"/>
      <c r="P65" s="44"/>
      <c r="Q65" s="44"/>
      <c r="R65" s="44"/>
      <c r="S65" s="44"/>
      <c r="T65" s="45">
        <f>H65*_xlfn.XLOOKUP($E65, EFs!$A:$A, EFs!$F:$F)*1000</f>
        <v>0</v>
      </c>
      <c r="U65" s="45">
        <f>I65*_xlfn.XLOOKUP($E65, EFs!$A:$A, EFs!$F:$F)*1000</f>
        <v>0</v>
      </c>
      <c r="V65" s="45">
        <f>J65*_xlfn.XLOOKUP($E65, EFs!$A:$A, EFs!$F:$F)*1000</f>
        <v>0</v>
      </c>
      <c r="W65" s="45">
        <f>K65*_xlfn.XLOOKUP($E65, EFs!$A:$A, EFs!$F:$F)*1000</f>
        <v>0</v>
      </c>
      <c r="X65" s="45">
        <f>L65*_xlfn.XLOOKUP($E65, EFs!$A:$A, EFs!$F:$F)*1000</f>
        <v>0</v>
      </c>
      <c r="Y65" s="45">
        <f>M65*_xlfn.XLOOKUP($E65, EFs!$A:$A, EFs!$F:$F)*1000</f>
        <v>0</v>
      </c>
      <c r="Z65" s="45">
        <f>N65*_xlfn.XLOOKUP($E65, EFs!$A:$A, EFs!$F:$F)*1000</f>
        <v>0</v>
      </c>
      <c r="AA65" s="45">
        <f>O65*_xlfn.XLOOKUP($E65, EFs!$A:$A, EFs!$F:$F)*1000</f>
        <v>0</v>
      </c>
      <c r="AB65" s="45">
        <f>P65*_xlfn.XLOOKUP($E65, EFs!$A:$A, EFs!$F:$F)*1000</f>
        <v>0</v>
      </c>
      <c r="AC65" s="45">
        <f>Q65*_xlfn.XLOOKUP($E65, EFs!$A:$A, EFs!$F:$F)*1000</f>
        <v>0</v>
      </c>
      <c r="AD65" s="45">
        <f>R65*_xlfn.XLOOKUP($E65, EFs!$A:$A, EFs!$F:$F)*1000</f>
        <v>0</v>
      </c>
      <c r="AE65" s="45">
        <f>S65*_xlfn.XLOOKUP($E65, EFs!$A:$A, EFs!$F:$F)*1000</f>
        <v>0</v>
      </c>
      <c r="AF65" s="34">
        <f t="shared" si="1"/>
        <v>0</v>
      </c>
      <c r="AG65" s="44"/>
      <c r="AH65" s="44"/>
      <c r="AI65" s="44"/>
    </row>
    <row r="66" spans="1:35" ht="18" hidden="1" customHeight="1" outlineLevel="1" x14ac:dyDescent="0.3">
      <c r="A66" s="50"/>
      <c r="B66" s="50"/>
      <c r="C66" s="27" t="str">
        <f>'Index Formatting'!$I$4</f>
        <v>O</v>
      </c>
      <c r="D66" s="50"/>
      <c r="E66" s="28">
        <v>106</v>
      </c>
      <c r="F66" s="28" t="s">
        <v>164</v>
      </c>
      <c r="G66" s="28" t="s">
        <v>80</v>
      </c>
      <c r="H66" s="44"/>
      <c r="I66" s="44"/>
      <c r="J66" s="44"/>
      <c r="K66" s="44"/>
      <c r="L66" s="44"/>
      <c r="M66" s="44"/>
      <c r="N66" s="44"/>
      <c r="O66" s="44"/>
      <c r="P66" s="44"/>
      <c r="Q66" s="44"/>
      <c r="R66" s="44"/>
      <c r="S66" s="44"/>
      <c r="T66" s="45">
        <f>H66*_xlfn.XLOOKUP($E66, EFs!$A:$A, EFs!$F:$F)*1000</f>
        <v>0</v>
      </c>
      <c r="U66" s="45">
        <f>I66*_xlfn.XLOOKUP($E66, EFs!$A:$A, EFs!$F:$F)*1000</f>
        <v>0</v>
      </c>
      <c r="V66" s="45">
        <f>J66*_xlfn.XLOOKUP($E66, EFs!$A:$A, EFs!$F:$F)*1000</f>
        <v>0</v>
      </c>
      <c r="W66" s="45">
        <f>K66*_xlfn.XLOOKUP($E66, EFs!$A:$A, EFs!$F:$F)*1000</f>
        <v>0</v>
      </c>
      <c r="X66" s="45">
        <f>L66*_xlfn.XLOOKUP($E66, EFs!$A:$A, EFs!$F:$F)*1000</f>
        <v>0</v>
      </c>
      <c r="Y66" s="45">
        <f>M66*_xlfn.XLOOKUP($E66, EFs!$A:$A, EFs!$F:$F)*1000</f>
        <v>0</v>
      </c>
      <c r="Z66" s="45">
        <f>N66*_xlfn.XLOOKUP($E66, EFs!$A:$A, EFs!$F:$F)*1000</f>
        <v>0</v>
      </c>
      <c r="AA66" s="45">
        <f>O66*_xlfn.XLOOKUP($E66, EFs!$A:$A, EFs!$F:$F)*1000</f>
        <v>0</v>
      </c>
      <c r="AB66" s="45">
        <f>P66*_xlfn.XLOOKUP($E66, EFs!$A:$A, EFs!$F:$F)*1000</f>
        <v>0</v>
      </c>
      <c r="AC66" s="45">
        <f>Q66*_xlfn.XLOOKUP($E66, EFs!$A:$A, EFs!$F:$F)*1000</f>
        <v>0</v>
      </c>
      <c r="AD66" s="45">
        <f>R66*_xlfn.XLOOKUP($E66, EFs!$A:$A, EFs!$F:$F)*1000</f>
        <v>0</v>
      </c>
      <c r="AE66" s="45">
        <f>S66*_xlfn.XLOOKUP($E66, EFs!$A:$A, EFs!$F:$F)*1000</f>
        <v>0</v>
      </c>
      <c r="AF66" s="34">
        <f t="shared" si="1"/>
        <v>0</v>
      </c>
      <c r="AG66" s="44"/>
      <c r="AH66" s="44"/>
      <c r="AI66" s="44"/>
    </row>
    <row r="67" spans="1:35" ht="18" hidden="1" customHeight="1" outlineLevel="1" x14ac:dyDescent="0.3">
      <c r="A67" s="50"/>
      <c r="B67" s="50"/>
      <c r="C67" s="27" t="str">
        <f>'Index Formatting'!$I$4</f>
        <v>O</v>
      </c>
      <c r="D67" s="50"/>
      <c r="E67" s="28">
        <v>107</v>
      </c>
      <c r="F67" s="28" t="s">
        <v>165</v>
      </c>
      <c r="G67" s="28" t="s">
        <v>80</v>
      </c>
      <c r="H67" s="44"/>
      <c r="I67" s="44"/>
      <c r="J67" s="44"/>
      <c r="K67" s="44"/>
      <c r="L67" s="44"/>
      <c r="M67" s="44"/>
      <c r="N67" s="44"/>
      <c r="O67" s="44"/>
      <c r="P67" s="44"/>
      <c r="Q67" s="44"/>
      <c r="R67" s="44"/>
      <c r="S67" s="44"/>
      <c r="T67" s="45">
        <f>H67*_xlfn.XLOOKUP($E67, EFs!$A:$A, EFs!$F:$F)*1000</f>
        <v>0</v>
      </c>
      <c r="U67" s="45">
        <f>I67*_xlfn.XLOOKUP($E67, EFs!$A:$A, EFs!$F:$F)*1000</f>
        <v>0</v>
      </c>
      <c r="V67" s="45">
        <f>J67*_xlfn.XLOOKUP($E67, EFs!$A:$A, EFs!$F:$F)*1000</f>
        <v>0</v>
      </c>
      <c r="W67" s="45">
        <f>K67*_xlfn.XLOOKUP($E67, EFs!$A:$A, EFs!$F:$F)*1000</f>
        <v>0</v>
      </c>
      <c r="X67" s="45">
        <f>L67*_xlfn.XLOOKUP($E67, EFs!$A:$A, EFs!$F:$F)*1000</f>
        <v>0</v>
      </c>
      <c r="Y67" s="45">
        <f>M67*_xlfn.XLOOKUP($E67, EFs!$A:$A, EFs!$F:$F)*1000</f>
        <v>0</v>
      </c>
      <c r="Z67" s="45">
        <f>N67*_xlfn.XLOOKUP($E67, EFs!$A:$A, EFs!$F:$F)*1000</f>
        <v>0</v>
      </c>
      <c r="AA67" s="45">
        <f>O67*_xlfn.XLOOKUP($E67, EFs!$A:$A, EFs!$F:$F)*1000</f>
        <v>0</v>
      </c>
      <c r="AB67" s="45">
        <f>P67*_xlfn.XLOOKUP($E67, EFs!$A:$A, EFs!$F:$F)*1000</f>
        <v>0</v>
      </c>
      <c r="AC67" s="45">
        <f>Q67*_xlfn.XLOOKUP($E67, EFs!$A:$A, EFs!$F:$F)*1000</f>
        <v>0</v>
      </c>
      <c r="AD67" s="45">
        <f>R67*_xlfn.XLOOKUP($E67, EFs!$A:$A, EFs!$F:$F)*1000</f>
        <v>0</v>
      </c>
      <c r="AE67" s="45">
        <f>S67*_xlfn.XLOOKUP($E67, EFs!$A:$A, EFs!$F:$F)*1000</f>
        <v>0</v>
      </c>
      <c r="AF67" s="34">
        <f t="shared" si="1"/>
        <v>0</v>
      </c>
      <c r="AG67" s="44"/>
      <c r="AH67" s="44"/>
      <c r="AI67" s="44"/>
    </row>
    <row r="68" spans="1:35" ht="18" hidden="1" customHeight="1" outlineLevel="1" x14ac:dyDescent="0.3">
      <c r="A68" s="50"/>
      <c r="B68" s="50"/>
      <c r="C68" s="27" t="str">
        <f>'Index Formatting'!$I$4</f>
        <v>O</v>
      </c>
      <c r="D68" s="50"/>
      <c r="E68" s="28">
        <v>108</v>
      </c>
      <c r="F68" s="28" t="s">
        <v>166</v>
      </c>
      <c r="G68" s="28" t="s">
        <v>80</v>
      </c>
      <c r="H68" s="44"/>
      <c r="I68" s="44"/>
      <c r="J68" s="44"/>
      <c r="K68" s="44"/>
      <c r="L68" s="44"/>
      <c r="M68" s="44"/>
      <c r="N68" s="44"/>
      <c r="O68" s="44"/>
      <c r="P68" s="44"/>
      <c r="Q68" s="44"/>
      <c r="R68" s="44"/>
      <c r="S68" s="44"/>
      <c r="T68" s="45">
        <f>H68*_xlfn.XLOOKUP($E68, EFs!$A:$A, EFs!$F:$F)*1000</f>
        <v>0</v>
      </c>
      <c r="U68" s="45">
        <f>I68*_xlfn.XLOOKUP($E68, EFs!$A:$A, EFs!$F:$F)*1000</f>
        <v>0</v>
      </c>
      <c r="V68" s="45">
        <f>J68*_xlfn.XLOOKUP($E68, EFs!$A:$A, EFs!$F:$F)*1000</f>
        <v>0</v>
      </c>
      <c r="W68" s="45">
        <f>K68*_xlfn.XLOOKUP($E68, EFs!$A:$A, EFs!$F:$F)*1000</f>
        <v>0</v>
      </c>
      <c r="X68" s="45">
        <f>L68*_xlfn.XLOOKUP($E68, EFs!$A:$A, EFs!$F:$F)*1000</f>
        <v>0</v>
      </c>
      <c r="Y68" s="45">
        <f>M68*_xlfn.XLOOKUP($E68, EFs!$A:$A, EFs!$F:$F)*1000</f>
        <v>0</v>
      </c>
      <c r="Z68" s="45">
        <f>N68*_xlfn.XLOOKUP($E68, EFs!$A:$A, EFs!$F:$F)*1000</f>
        <v>0</v>
      </c>
      <c r="AA68" s="45">
        <f>O68*_xlfn.XLOOKUP($E68, EFs!$A:$A, EFs!$F:$F)*1000</f>
        <v>0</v>
      </c>
      <c r="AB68" s="45">
        <f>P68*_xlfn.XLOOKUP($E68, EFs!$A:$A, EFs!$F:$F)*1000</f>
        <v>0</v>
      </c>
      <c r="AC68" s="45">
        <f>Q68*_xlfn.XLOOKUP($E68, EFs!$A:$A, EFs!$F:$F)*1000</f>
        <v>0</v>
      </c>
      <c r="AD68" s="45">
        <f>R68*_xlfn.XLOOKUP($E68, EFs!$A:$A, EFs!$F:$F)*1000</f>
        <v>0</v>
      </c>
      <c r="AE68" s="45">
        <f>S68*_xlfn.XLOOKUP($E68, EFs!$A:$A, EFs!$F:$F)*1000</f>
        <v>0</v>
      </c>
      <c r="AF68" s="34">
        <f t="shared" si="1"/>
        <v>0</v>
      </c>
      <c r="AG68" s="44"/>
      <c r="AH68" s="44"/>
      <c r="AI68" s="44"/>
    </row>
    <row r="69" spans="1:35" ht="18" hidden="1" customHeight="1" outlineLevel="1" x14ac:dyDescent="0.3">
      <c r="A69" s="50"/>
      <c r="B69" s="50"/>
      <c r="C69" s="27" t="str">
        <f>'Index Formatting'!$I$4</f>
        <v>O</v>
      </c>
      <c r="D69" s="50"/>
      <c r="E69" s="28">
        <v>109</v>
      </c>
      <c r="F69" s="28" t="s">
        <v>167</v>
      </c>
      <c r="G69" s="28" t="s">
        <v>80</v>
      </c>
      <c r="H69" s="44"/>
      <c r="I69" s="44"/>
      <c r="J69" s="44"/>
      <c r="K69" s="44"/>
      <c r="L69" s="44"/>
      <c r="M69" s="44"/>
      <c r="N69" s="44"/>
      <c r="O69" s="44"/>
      <c r="P69" s="44"/>
      <c r="Q69" s="44"/>
      <c r="R69" s="44"/>
      <c r="S69" s="44"/>
      <c r="T69" s="45">
        <f>H69*_xlfn.XLOOKUP($E69, EFs!$A:$A, EFs!$F:$F)*1000</f>
        <v>0</v>
      </c>
      <c r="U69" s="45">
        <f>I69*_xlfn.XLOOKUP($E69, EFs!$A:$A, EFs!$F:$F)*1000</f>
        <v>0</v>
      </c>
      <c r="V69" s="45">
        <f>J69*_xlfn.XLOOKUP($E69, EFs!$A:$A, EFs!$F:$F)*1000</f>
        <v>0</v>
      </c>
      <c r="W69" s="45">
        <f>K69*_xlfn.XLOOKUP($E69, EFs!$A:$A, EFs!$F:$F)*1000</f>
        <v>0</v>
      </c>
      <c r="X69" s="45">
        <f>L69*_xlfn.XLOOKUP($E69, EFs!$A:$A, EFs!$F:$F)*1000</f>
        <v>0</v>
      </c>
      <c r="Y69" s="45">
        <f>M69*_xlfn.XLOOKUP($E69, EFs!$A:$A, EFs!$F:$F)*1000</f>
        <v>0</v>
      </c>
      <c r="Z69" s="45">
        <f>N69*_xlfn.XLOOKUP($E69, EFs!$A:$A, EFs!$F:$F)*1000</f>
        <v>0</v>
      </c>
      <c r="AA69" s="45">
        <f>O69*_xlfn.XLOOKUP($E69, EFs!$A:$A, EFs!$F:$F)*1000</f>
        <v>0</v>
      </c>
      <c r="AB69" s="45">
        <f>P69*_xlfn.XLOOKUP($E69, EFs!$A:$A, EFs!$F:$F)*1000</f>
        <v>0</v>
      </c>
      <c r="AC69" s="45">
        <f>Q69*_xlfn.XLOOKUP($E69, EFs!$A:$A, EFs!$F:$F)*1000</f>
        <v>0</v>
      </c>
      <c r="AD69" s="45">
        <f>R69*_xlfn.XLOOKUP($E69, EFs!$A:$A, EFs!$F:$F)*1000</f>
        <v>0</v>
      </c>
      <c r="AE69" s="45">
        <f>S69*_xlfn.XLOOKUP($E69, EFs!$A:$A, EFs!$F:$F)*1000</f>
        <v>0</v>
      </c>
      <c r="AF69" s="34">
        <f t="shared" si="1"/>
        <v>0</v>
      </c>
      <c r="AG69" s="44"/>
      <c r="AH69" s="44"/>
      <c r="AI69" s="44"/>
    </row>
    <row r="70" spans="1:35" ht="18" hidden="1" customHeight="1" outlineLevel="1" x14ac:dyDescent="0.3">
      <c r="A70" s="50"/>
      <c r="B70" s="50"/>
      <c r="C70" s="27" t="str">
        <f>'Index Formatting'!$I$4</f>
        <v>O</v>
      </c>
      <c r="D70" s="50"/>
      <c r="E70" s="28">
        <v>110</v>
      </c>
      <c r="F70" s="28" t="s">
        <v>168</v>
      </c>
      <c r="G70" s="28" t="s">
        <v>80</v>
      </c>
      <c r="H70" s="44"/>
      <c r="I70" s="44"/>
      <c r="J70" s="44"/>
      <c r="K70" s="44"/>
      <c r="L70" s="44"/>
      <c r="M70" s="44"/>
      <c r="N70" s="44"/>
      <c r="O70" s="44"/>
      <c r="P70" s="44"/>
      <c r="Q70" s="44"/>
      <c r="R70" s="44"/>
      <c r="S70" s="44"/>
      <c r="T70" s="45">
        <f>H70*_xlfn.XLOOKUP($E70, EFs!$A:$A, EFs!$F:$F)*1000</f>
        <v>0</v>
      </c>
      <c r="U70" s="45">
        <f>I70*_xlfn.XLOOKUP($E70, EFs!$A:$A, EFs!$F:$F)*1000</f>
        <v>0</v>
      </c>
      <c r="V70" s="45">
        <f>J70*_xlfn.XLOOKUP($E70, EFs!$A:$A, EFs!$F:$F)*1000</f>
        <v>0</v>
      </c>
      <c r="W70" s="45">
        <f>K70*_xlfn.XLOOKUP($E70, EFs!$A:$A, EFs!$F:$F)*1000</f>
        <v>0</v>
      </c>
      <c r="X70" s="45">
        <f>L70*_xlfn.XLOOKUP($E70, EFs!$A:$A, EFs!$F:$F)*1000</f>
        <v>0</v>
      </c>
      <c r="Y70" s="45">
        <f>M70*_xlfn.XLOOKUP($E70, EFs!$A:$A, EFs!$F:$F)*1000</f>
        <v>0</v>
      </c>
      <c r="Z70" s="45">
        <f>N70*_xlfn.XLOOKUP($E70, EFs!$A:$A, EFs!$F:$F)*1000</f>
        <v>0</v>
      </c>
      <c r="AA70" s="45">
        <f>O70*_xlfn.XLOOKUP($E70, EFs!$A:$A, EFs!$F:$F)*1000</f>
        <v>0</v>
      </c>
      <c r="AB70" s="45">
        <f>P70*_xlfn.XLOOKUP($E70, EFs!$A:$A, EFs!$F:$F)*1000</f>
        <v>0</v>
      </c>
      <c r="AC70" s="45">
        <f>Q70*_xlfn.XLOOKUP($E70, EFs!$A:$A, EFs!$F:$F)*1000</f>
        <v>0</v>
      </c>
      <c r="AD70" s="45">
        <f>R70*_xlfn.XLOOKUP($E70, EFs!$A:$A, EFs!$F:$F)*1000</f>
        <v>0</v>
      </c>
      <c r="AE70" s="45">
        <f>S70*_xlfn.XLOOKUP($E70, EFs!$A:$A, EFs!$F:$F)*1000</f>
        <v>0</v>
      </c>
      <c r="AF70" s="34">
        <f t="shared" si="1"/>
        <v>0</v>
      </c>
      <c r="AG70" s="44"/>
      <c r="AH70" s="44"/>
      <c r="AI70" s="44"/>
    </row>
    <row r="71" spans="1:35" ht="18" hidden="1" customHeight="1" outlineLevel="1" x14ac:dyDescent="0.3">
      <c r="A71" s="50"/>
      <c r="B71" s="50"/>
      <c r="C71" s="27" t="str">
        <f>'Index Formatting'!$I$4</f>
        <v>O</v>
      </c>
      <c r="D71" s="50"/>
      <c r="E71" s="28">
        <v>111</v>
      </c>
      <c r="F71" s="28" t="s">
        <v>169</v>
      </c>
      <c r="G71" s="28" t="s">
        <v>80</v>
      </c>
      <c r="H71" s="44"/>
      <c r="I71" s="44"/>
      <c r="J71" s="44"/>
      <c r="K71" s="44"/>
      <c r="L71" s="44"/>
      <c r="M71" s="44"/>
      <c r="N71" s="44"/>
      <c r="O71" s="44"/>
      <c r="P71" s="44"/>
      <c r="Q71" s="44"/>
      <c r="R71" s="44"/>
      <c r="S71" s="44"/>
      <c r="T71" s="45">
        <f>H71*_xlfn.XLOOKUP($E71, EFs!$A:$A, EFs!$F:$F)*1000</f>
        <v>0</v>
      </c>
      <c r="U71" s="45">
        <f>I71*_xlfn.XLOOKUP($E71, EFs!$A:$A, EFs!$F:$F)*1000</f>
        <v>0</v>
      </c>
      <c r="V71" s="45">
        <f>J71*_xlfn.XLOOKUP($E71, EFs!$A:$A, EFs!$F:$F)*1000</f>
        <v>0</v>
      </c>
      <c r="W71" s="45">
        <f>K71*_xlfn.XLOOKUP($E71, EFs!$A:$A, EFs!$F:$F)*1000</f>
        <v>0</v>
      </c>
      <c r="X71" s="45">
        <f>L71*_xlfn.XLOOKUP($E71, EFs!$A:$A, EFs!$F:$F)*1000</f>
        <v>0</v>
      </c>
      <c r="Y71" s="45">
        <f>M71*_xlfn.XLOOKUP($E71, EFs!$A:$A, EFs!$F:$F)*1000</f>
        <v>0</v>
      </c>
      <c r="Z71" s="45">
        <f>N71*_xlfn.XLOOKUP($E71, EFs!$A:$A, EFs!$F:$F)*1000</f>
        <v>0</v>
      </c>
      <c r="AA71" s="45">
        <f>O71*_xlfn.XLOOKUP($E71, EFs!$A:$A, EFs!$F:$F)*1000</f>
        <v>0</v>
      </c>
      <c r="AB71" s="45">
        <f>P71*_xlfn.XLOOKUP($E71, EFs!$A:$A, EFs!$F:$F)*1000</f>
        <v>0</v>
      </c>
      <c r="AC71" s="45">
        <f>Q71*_xlfn.XLOOKUP($E71, EFs!$A:$A, EFs!$F:$F)*1000</f>
        <v>0</v>
      </c>
      <c r="AD71" s="45">
        <f>R71*_xlfn.XLOOKUP($E71, EFs!$A:$A, EFs!$F:$F)*1000</f>
        <v>0</v>
      </c>
      <c r="AE71" s="45">
        <f>S71*_xlfn.XLOOKUP($E71, EFs!$A:$A, EFs!$F:$F)*1000</f>
        <v>0</v>
      </c>
      <c r="AF71" s="34">
        <f t="shared" si="1"/>
        <v>0</v>
      </c>
      <c r="AG71" s="44"/>
      <c r="AH71" s="44"/>
      <c r="AI71" s="44"/>
    </row>
    <row r="72" spans="1:35" ht="18" hidden="1" customHeight="1" outlineLevel="1" x14ac:dyDescent="0.3">
      <c r="A72" s="50"/>
      <c r="B72" s="50"/>
      <c r="C72" s="27" t="str">
        <f>'Index Formatting'!$I$4</f>
        <v>O</v>
      </c>
      <c r="D72" s="50"/>
      <c r="E72" s="28">
        <v>112</v>
      </c>
      <c r="F72" s="28" t="s">
        <v>170</v>
      </c>
      <c r="G72" s="28" t="s">
        <v>80</v>
      </c>
      <c r="H72" s="44"/>
      <c r="I72" s="44"/>
      <c r="J72" s="44"/>
      <c r="K72" s="44"/>
      <c r="L72" s="44"/>
      <c r="M72" s="44"/>
      <c r="N72" s="44"/>
      <c r="O72" s="44"/>
      <c r="P72" s="44"/>
      <c r="Q72" s="44"/>
      <c r="R72" s="44"/>
      <c r="S72" s="44"/>
      <c r="T72" s="45">
        <f>H72*_xlfn.XLOOKUP($E72, EFs!$A:$A, EFs!$F:$F)*1000</f>
        <v>0</v>
      </c>
      <c r="U72" s="45">
        <f>I72*_xlfn.XLOOKUP($E72, EFs!$A:$A, EFs!$F:$F)*1000</f>
        <v>0</v>
      </c>
      <c r="V72" s="45">
        <f>J72*_xlfn.XLOOKUP($E72, EFs!$A:$A, EFs!$F:$F)*1000</f>
        <v>0</v>
      </c>
      <c r="W72" s="45">
        <f>K72*_xlfn.XLOOKUP($E72, EFs!$A:$A, EFs!$F:$F)*1000</f>
        <v>0</v>
      </c>
      <c r="X72" s="45">
        <f>L72*_xlfn.XLOOKUP($E72, EFs!$A:$A, EFs!$F:$F)*1000</f>
        <v>0</v>
      </c>
      <c r="Y72" s="45">
        <f>M72*_xlfn.XLOOKUP($E72, EFs!$A:$A, EFs!$F:$F)*1000</f>
        <v>0</v>
      </c>
      <c r="Z72" s="45">
        <f>N72*_xlfn.XLOOKUP($E72, EFs!$A:$A, EFs!$F:$F)*1000</f>
        <v>0</v>
      </c>
      <c r="AA72" s="45">
        <f>O72*_xlfn.XLOOKUP($E72, EFs!$A:$A, EFs!$F:$F)*1000</f>
        <v>0</v>
      </c>
      <c r="AB72" s="45">
        <f>P72*_xlfn.XLOOKUP($E72, EFs!$A:$A, EFs!$F:$F)*1000</f>
        <v>0</v>
      </c>
      <c r="AC72" s="45">
        <f>Q72*_xlfn.XLOOKUP($E72, EFs!$A:$A, EFs!$F:$F)*1000</f>
        <v>0</v>
      </c>
      <c r="AD72" s="45">
        <f>R72*_xlfn.XLOOKUP($E72, EFs!$A:$A, EFs!$F:$F)*1000</f>
        <v>0</v>
      </c>
      <c r="AE72" s="45">
        <f>S72*_xlfn.XLOOKUP($E72, EFs!$A:$A, EFs!$F:$F)*1000</f>
        <v>0</v>
      </c>
      <c r="AF72" s="34">
        <f t="shared" si="1"/>
        <v>0</v>
      </c>
      <c r="AG72" s="44"/>
      <c r="AH72" s="44"/>
      <c r="AI72" s="44"/>
    </row>
    <row r="73" spans="1:35" ht="18" hidden="1" customHeight="1" outlineLevel="1" x14ac:dyDescent="0.3">
      <c r="A73" s="50"/>
      <c r="B73" s="50"/>
      <c r="C73" s="27" t="str">
        <f>'Index Formatting'!$I$4</f>
        <v>O</v>
      </c>
      <c r="D73" s="50"/>
      <c r="E73" s="28">
        <v>113</v>
      </c>
      <c r="F73" s="28" t="s">
        <v>171</v>
      </c>
      <c r="G73" s="28" t="s">
        <v>80</v>
      </c>
      <c r="H73" s="44"/>
      <c r="I73" s="44"/>
      <c r="J73" s="44"/>
      <c r="K73" s="44"/>
      <c r="L73" s="44"/>
      <c r="M73" s="44"/>
      <c r="N73" s="44"/>
      <c r="O73" s="44"/>
      <c r="P73" s="44"/>
      <c r="Q73" s="44"/>
      <c r="R73" s="44"/>
      <c r="S73" s="44"/>
      <c r="T73" s="45">
        <f>H73*_xlfn.XLOOKUP($E73, EFs!$A:$A, EFs!$F:$F)*1000</f>
        <v>0</v>
      </c>
      <c r="U73" s="45">
        <f>I73*_xlfn.XLOOKUP($E73, EFs!$A:$A, EFs!$F:$F)*1000</f>
        <v>0</v>
      </c>
      <c r="V73" s="45">
        <f>J73*_xlfn.XLOOKUP($E73, EFs!$A:$A, EFs!$F:$F)*1000</f>
        <v>0</v>
      </c>
      <c r="W73" s="45">
        <f>K73*_xlfn.XLOOKUP($E73, EFs!$A:$A, EFs!$F:$F)*1000</f>
        <v>0</v>
      </c>
      <c r="X73" s="45">
        <f>L73*_xlfn.XLOOKUP($E73, EFs!$A:$A, EFs!$F:$F)*1000</f>
        <v>0</v>
      </c>
      <c r="Y73" s="45">
        <f>M73*_xlfn.XLOOKUP($E73, EFs!$A:$A, EFs!$F:$F)*1000</f>
        <v>0</v>
      </c>
      <c r="Z73" s="45">
        <f>N73*_xlfn.XLOOKUP($E73, EFs!$A:$A, EFs!$F:$F)*1000</f>
        <v>0</v>
      </c>
      <c r="AA73" s="45">
        <f>O73*_xlfn.XLOOKUP($E73, EFs!$A:$A, EFs!$F:$F)*1000</f>
        <v>0</v>
      </c>
      <c r="AB73" s="45">
        <f>P73*_xlfn.XLOOKUP($E73, EFs!$A:$A, EFs!$F:$F)*1000</f>
        <v>0</v>
      </c>
      <c r="AC73" s="45">
        <f>Q73*_xlfn.XLOOKUP($E73, EFs!$A:$A, EFs!$F:$F)*1000</f>
        <v>0</v>
      </c>
      <c r="AD73" s="45">
        <f>R73*_xlfn.XLOOKUP($E73, EFs!$A:$A, EFs!$F:$F)*1000</f>
        <v>0</v>
      </c>
      <c r="AE73" s="45">
        <f>S73*_xlfn.XLOOKUP($E73, EFs!$A:$A, EFs!$F:$F)*1000</f>
        <v>0</v>
      </c>
      <c r="AF73" s="34">
        <f t="shared" si="1"/>
        <v>0</v>
      </c>
      <c r="AG73" s="44"/>
      <c r="AH73" s="44"/>
      <c r="AI73" s="44"/>
    </row>
    <row r="74" spans="1:35" ht="18" hidden="1" customHeight="1" outlineLevel="1" x14ac:dyDescent="0.3">
      <c r="A74" s="50"/>
      <c r="B74" s="50"/>
      <c r="C74" s="27" t="str">
        <f>'Index Formatting'!$I$4</f>
        <v>O</v>
      </c>
      <c r="D74" s="50"/>
      <c r="E74" s="28">
        <v>114</v>
      </c>
      <c r="F74" s="28" t="s">
        <v>172</v>
      </c>
      <c r="G74" s="28" t="s">
        <v>80</v>
      </c>
      <c r="H74" s="44"/>
      <c r="I74" s="44"/>
      <c r="J74" s="44"/>
      <c r="K74" s="44"/>
      <c r="L74" s="44"/>
      <c r="M74" s="44"/>
      <c r="N74" s="44"/>
      <c r="O74" s="44"/>
      <c r="P74" s="44"/>
      <c r="Q74" s="44"/>
      <c r="R74" s="44"/>
      <c r="S74" s="44"/>
      <c r="T74" s="45">
        <f>H74*_xlfn.XLOOKUP($E74, EFs!$A:$A, EFs!$F:$F)*1000</f>
        <v>0</v>
      </c>
      <c r="U74" s="45">
        <f>I74*_xlfn.XLOOKUP($E74, EFs!$A:$A, EFs!$F:$F)*1000</f>
        <v>0</v>
      </c>
      <c r="V74" s="45">
        <f>J74*_xlfn.XLOOKUP($E74, EFs!$A:$A, EFs!$F:$F)*1000</f>
        <v>0</v>
      </c>
      <c r="W74" s="45">
        <f>K74*_xlfn.XLOOKUP($E74, EFs!$A:$A, EFs!$F:$F)*1000</f>
        <v>0</v>
      </c>
      <c r="X74" s="45">
        <f>L74*_xlfn.XLOOKUP($E74, EFs!$A:$A, EFs!$F:$F)*1000</f>
        <v>0</v>
      </c>
      <c r="Y74" s="45">
        <f>M74*_xlfn.XLOOKUP($E74, EFs!$A:$A, EFs!$F:$F)*1000</f>
        <v>0</v>
      </c>
      <c r="Z74" s="45">
        <f>N74*_xlfn.XLOOKUP($E74, EFs!$A:$A, EFs!$F:$F)*1000</f>
        <v>0</v>
      </c>
      <c r="AA74" s="45">
        <f>O74*_xlfn.XLOOKUP($E74, EFs!$A:$A, EFs!$F:$F)*1000</f>
        <v>0</v>
      </c>
      <c r="AB74" s="45">
        <f>P74*_xlfn.XLOOKUP($E74, EFs!$A:$A, EFs!$F:$F)*1000</f>
        <v>0</v>
      </c>
      <c r="AC74" s="45">
        <f>Q74*_xlfn.XLOOKUP($E74, EFs!$A:$A, EFs!$F:$F)*1000</f>
        <v>0</v>
      </c>
      <c r="AD74" s="45">
        <f>R74*_xlfn.XLOOKUP($E74, EFs!$A:$A, EFs!$F:$F)*1000</f>
        <v>0</v>
      </c>
      <c r="AE74" s="45">
        <f>S74*_xlfn.XLOOKUP($E74, EFs!$A:$A, EFs!$F:$F)*1000</f>
        <v>0</v>
      </c>
      <c r="AF74" s="34">
        <f t="shared" si="1"/>
        <v>0</v>
      </c>
      <c r="AG74" s="44"/>
      <c r="AH74" s="44"/>
      <c r="AI74" s="44"/>
    </row>
    <row r="75" spans="1:35" ht="18" hidden="1" customHeight="1" outlineLevel="1" x14ac:dyDescent="0.3">
      <c r="A75" s="50"/>
      <c r="B75" s="50"/>
      <c r="C75" s="27" t="str">
        <f>'Index Formatting'!$I$4</f>
        <v>O</v>
      </c>
      <c r="D75" s="50"/>
      <c r="E75" s="28">
        <v>115</v>
      </c>
      <c r="F75" s="28" t="s">
        <v>173</v>
      </c>
      <c r="G75" s="28" t="s">
        <v>80</v>
      </c>
      <c r="H75" s="44"/>
      <c r="I75" s="44"/>
      <c r="J75" s="44"/>
      <c r="K75" s="44"/>
      <c r="L75" s="44"/>
      <c r="M75" s="44"/>
      <c r="N75" s="44"/>
      <c r="O75" s="44"/>
      <c r="P75" s="44"/>
      <c r="Q75" s="44"/>
      <c r="R75" s="44"/>
      <c r="S75" s="44"/>
      <c r="T75" s="45">
        <f>H75*_xlfn.XLOOKUP($E75, EFs!$A:$A, EFs!$F:$F)*1000</f>
        <v>0</v>
      </c>
      <c r="U75" s="45">
        <f>I75*_xlfn.XLOOKUP($E75, EFs!$A:$A, EFs!$F:$F)*1000</f>
        <v>0</v>
      </c>
      <c r="V75" s="45">
        <f>J75*_xlfn.XLOOKUP($E75, EFs!$A:$A, EFs!$F:$F)*1000</f>
        <v>0</v>
      </c>
      <c r="W75" s="45">
        <f>K75*_xlfn.XLOOKUP($E75, EFs!$A:$A, EFs!$F:$F)*1000</f>
        <v>0</v>
      </c>
      <c r="X75" s="45">
        <f>L75*_xlfn.XLOOKUP($E75, EFs!$A:$A, EFs!$F:$F)*1000</f>
        <v>0</v>
      </c>
      <c r="Y75" s="45">
        <f>M75*_xlfn.XLOOKUP($E75, EFs!$A:$A, EFs!$F:$F)*1000</f>
        <v>0</v>
      </c>
      <c r="Z75" s="45">
        <f>N75*_xlfn.XLOOKUP($E75, EFs!$A:$A, EFs!$F:$F)*1000</f>
        <v>0</v>
      </c>
      <c r="AA75" s="45">
        <f>O75*_xlfn.XLOOKUP($E75, EFs!$A:$A, EFs!$F:$F)*1000</f>
        <v>0</v>
      </c>
      <c r="AB75" s="45">
        <f>P75*_xlfn.XLOOKUP($E75, EFs!$A:$A, EFs!$F:$F)*1000</f>
        <v>0</v>
      </c>
      <c r="AC75" s="45">
        <f>Q75*_xlfn.XLOOKUP($E75, EFs!$A:$A, EFs!$F:$F)*1000</f>
        <v>0</v>
      </c>
      <c r="AD75" s="45">
        <f>R75*_xlfn.XLOOKUP($E75, EFs!$A:$A, EFs!$F:$F)*1000</f>
        <v>0</v>
      </c>
      <c r="AE75" s="45">
        <f>S75*_xlfn.XLOOKUP($E75, EFs!$A:$A, EFs!$F:$F)*1000</f>
        <v>0</v>
      </c>
      <c r="AF75" s="34">
        <f t="shared" si="1"/>
        <v>0</v>
      </c>
      <c r="AG75" s="44"/>
      <c r="AH75" s="44"/>
      <c r="AI75" s="44"/>
    </row>
    <row r="76" spans="1:35" ht="18" hidden="1" customHeight="1" outlineLevel="1" x14ac:dyDescent="0.3">
      <c r="A76" s="50"/>
      <c r="B76" s="50"/>
      <c r="C76" s="27" t="str">
        <f>'Index Formatting'!$I$4</f>
        <v>O</v>
      </c>
      <c r="D76" s="50"/>
      <c r="E76" s="28">
        <v>116</v>
      </c>
      <c r="F76" s="28" t="s">
        <v>174</v>
      </c>
      <c r="G76" s="28" t="s">
        <v>80</v>
      </c>
      <c r="H76" s="44"/>
      <c r="I76" s="44"/>
      <c r="J76" s="44"/>
      <c r="K76" s="44"/>
      <c r="L76" s="44"/>
      <c r="M76" s="44"/>
      <c r="N76" s="44"/>
      <c r="O76" s="44"/>
      <c r="P76" s="44"/>
      <c r="Q76" s="44"/>
      <c r="R76" s="44"/>
      <c r="S76" s="44"/>
      <c r="T76" s="45">
        <f>H76*_xlfn.XLOOKUP($E76, EFs!$A:$A, EFs!$F:$F)*1000</f>
        <v>0</v>
      </c>
      <c r="U76" s="45">
        <f>I76*_xlfn.XLOOKUP($E76, EFs!$A:$A, EFs!$F:$F)*1000</f>
        <v>0</v>
      </c>
      <c r="V76" s="45">
        <f>J76*_xlfn.XLOOKUP($E76, EFs!$A:$A, EFs!$F:$F)*1000</f>
        <v>0</v>
      </c>
      <c r="W76" s="45">
        <f>K76*_xlfn.XLOOKUP($E76, EFs!$A:$A, EFs!$F:$F)*1000</f>
        <v>0</v>
      </c>
      <c r="X76" s="45">
        <f>L76*_xlfn.XLOOKUP($E76, EFs!$A:$A, EFs!$F:$F)*1000</f>
        <v>0</v>
      </c>
      <c r="Y76" s="45">
        <f>M76*_xlfn.XLOOKUP($E76, EFs!$A:$A, EFs!$F:$F)*1000</f>
        <v>0</v>
      </c>
      <c r="Z76" s="45">
        <f>N76*_xlfn.XLOOKUP($E76, EFs!$A:$A, EFs!$F:$F)*1000</f>
        <v>0</v>
      </c>
      <c r="AA76" s="45">
        <f>O76*_xlfn.XLOOKUP($E76, EFs!$A:$A, EFs!$F:$F)*1000</f>
        <v>0</v>
      </c>
      <c r="AB76" s="45">
        <f>P76*_xlfn.XLOOKUP($E76, EFs!$A:$A, EFs!$F:$F)*1000</f>
        <v>0</v>
      </c>
      <c r="AC76" s="45">
        <f>Q76*_xlfn.XLOOKUP($E76, EFs!$A:$A, EFs!$F:$F)*1000</f>
        <v>0</v>
      </c>
      <c r="AD76" s="45">
        <f>R76*_xlfn.XLOOKUP($E76, EFs!$A:$A, EFs!$F:$F)*1000</f>
        <v>0</v>
      </c>
      <c r="AE76" s="45">
        <f>S76*_xlfn.XLOOKUP($E76, EFs!$A:$A, EFs!$F:$F)*1000</f>
        <v>0</v>
      </c>
      <c r="AF76" s="34">
        <f t="shared" si="1"/>
        <v>0</v>
      </c>
      <c r="AG76" s="44"/>
      <c r="AH76" s="44"/>
      <c r="AI76" s="44"/>
    </row>
    <row r="77" spans="1:35" ht="18" hidden="1" customHeight="1" outlineLevel="1" x14ac:dyDescent="0.3">
      <c r="A77" s="50"/>
      <c r="B77" s="50"/>
      <c r="C77" s="27" t="str">
        <f>'Index Formatting'!$I$4</f>
        <v>O</v>
      </c>
      <c r="D77" s="50"/>
      <c r="E77" s="28">
        <v>117</v>
      </c>
      <c r="F77" s="28" t="s">
        <v>175</v>
      </c>
      <c r="G77" s="28" t="s">
        <v>80</v>
      </c>
      <c r="H77" s="44"/>
      <c r="I77" s="44"/>
      <c r="J77" s="44"/>
      <c r="K77" s="44"/>
      <c r="L77" s="44"/>
      <c r="M77" s="44"/>
      <c r="N77" s="44"/>
      <c r="O77" s="44"/>
      <c r="P77" s="44"/>
      <c r="Q77" s="44"/>
      <c r="R77" s="44"/>
      <c r="S77" s="44"/>
      <c r="T77" s="45">
        <f>H77*_xlfn.XLOOKUP($E77, EFs!$A:$A, EFs!$F:$F)*1000</f>
        <v>0</v>
      </c>
      <c r="U77" s="45">
        <f>I77*_xlfn.XLOOKUP($E77, EFs!$A:$A, EFs!$F:$F)*1000</f>
        <v>0</v>
      </c>
      <c r="V77" s="45">
        <f>J77*_xlfn.XLOOKUP($E77, EFs!$A:$A, EFs!$F:$F)*1000</f>
        <v>0</v>
      </c>
      <c r="W77" s="45">
        <f>K77*_xlfn.XLOOKUP($E77, EFs!$A:$A, EFs!$F:$F)*1000</f>
        <v>0</v>
      </c>
      <c r="X77" s="45">
        <f>L77*_xlfn.XLOOKUP($E77, EFs!$A:$A, EFs!$F:$F)*1000</f>
        <v>0</v>
      </c>
      <c r="Y77" s="45">
        <f>M77*_xlfn.XLOOKUP($E77, EFs!$A:$A, EFs!$F:$F)*1000</f>
        <v>0</v>
      </c>
      <c r="Z77" s="45">
        <f>N77*_xlfn.XLOOKUP($E77, EFs!$A:$A, EFs!$F:$F)*1000</f>
        <v>0</v>
      </c>
      <c r="AA77" s="45">
        <f>O77*_xlfn.XLOOKUP($E77, EFs!$A:$A, EFs!$F:$F)*1000</f>
        <v>0</v>
      </c>
      <c r="AB77" s="45">
        <f>P77*_xlfn.XLOOKUP($E77, EFs!$A:$A, EFs!$F:$F)*1000</f>
        <v>0</v>
      </c>
      <c r="AC77" s="45">
        <f>Q77*_xlfn.XLOOKUP($E77, EFs!$A:$A, EFs!$F:$F)*1000</f>
        <v>0</v>
      </c>
      <c r="AD77" s="45">
        <f>R77*_xlfn.XLOOKUP($E77, EFs!$A:$A, EFs!$F:$F)*1000</f>
        <v>0</v>
      </c>
      <c r="AE77" s="45">
        <f>S77*_xlfn.XLOOKUP($E77, EFs!$A:$A, EFs!$F:$F)*1000</f>
        <v>0</v>
      </c>
      <c r="AF77" s="34">
        <f t="shared" si="1"/>
        <v>0</v>
      </c>
      <c r="AG77" s="44"/>
      <c r="AH77" s="44"/>
      <c r="AI77" s="44"/>
    </row>
    <row r="78" spans="1:35" ht="18" hidden="1" customHeight="1" outlineLevel="1" x14ac:dyDescent="0.3">
      <c r="A78" s="50"/>
      <c r="B78" s="50"/>
      <c r="C78" s="27" t="str">
        <f>'Index Formatting'!$I$4</f>
        <v>O</v>
      </c>
      <c r="D78" s="50"/>
      <c r="E78" s="28">
        <v>118</v>
      </c>
      <c r="F78" s="28" t="s">
        <v>176</v>
      </c>
      <c r="G78" s="28" t="s">
        <v>80</v>
      </c>
      <c r="H78" s="44"/>
      <c r="I78" s="44"/>
      <c r="J78" s="44"/>
      <c r="K78" s="44"/>
      <c r="L78" s="44"/>
      <c r="M78" s="44"/>
      <c r="N78" s="44"/>
      <c r="O78" s="44"/>
      <c r="P78" s="44"/>
      <c r="Q78" s="44"/>
      <c r="R78" s="44"/>
      <c r="S78" s="44"/>
      <c r="T78" s="45">
        <f>H78*_xlfn.XLOOKUP($E78, EFs!$A:$A, EFs!$F:$F)*1000</f>
        <v>0</v>
      </c>
      <c r="U78" s="45">
        <f>I78*_xlfn.XLOOKUP($E78, EFs!$A:$A, EFs!$F:$F)*1000</f>
        <v>0</v>
      </c>
      <c r="V78" s="45">
        <f>J78*_xlfn.XLOOKUP($E78, EFs!$A:$A, EFs!$F:$F)*1000</f>
        <v>0</v>
      </c>
      <c r="W78" s="45">
        <f>K78*_xlfn.XLOOKUP($E78, EFs!$A:$A, EFs!$F:$F)*1000</f>
        <v>0</v>
      </c>
      <c r="X78" s="45">
        <f>L78*_xlfn.XLOOKUP($E78, EFs!$A:$A, EFs!$F:$F)*1000</f>
        <v>0</v>
      </c>
      <c r="Y78" s="45">
        <f>M78*_xlfn.XLOOKUP($E78, EFs!$A:$A, EFs!$F:$F)*1000</f>
        <v>0</v>
      </c>
      <c r="Z78" s="45">
        <f>N78*_xlfn.XLOOKUP($E78, EFs!$A:$A, EFs!$F:$F)*1000</f>
        <v>0</v>
      </c>
      <c r="AA78" s="45">
        <f>O78*_xlfn.XLOOKUP($E78, EFs!$A:$A, EFs!$F:$F)*1000</f>
        <v>0</v>
      </c>
      <c r="AB78" s="45">
        <f>P78*_xlfn.XLOOKUP($E78, EFs!$A:$A, EFs!$F:$F)*1000</f>
        <v>0</v>
      </c>
      <c r="AC78" s="45">
        <f>Q78*_xlfn.XLOOKUP($E78, EFs!$A:$A, EFs!$F:$F)*1000</f>
        <v>0</v>
      </c>
      <c r="AD78" s="45">
        <f>R78*_xlfn.XLOOKUP($E78, EFs!$A:$A, EFs!$F:$F)*1000</f>
        <v>0</v>
      </c>
      <c r="AE78" s="45">
        <f>S78*_xlfn.XLOOKUP($E78, EFs!$A:$A, EFs!$F:$F)*1000</f>
        <v>0</v>
      </c>
      <c r="AF78" s="34">
        <f t="shared" si="1"/>
        <v>0</v>
      </c>
      <c r="AG78" s="44"/>
      <c r="AH78" s="44"/>
      <c r="AI78" s="44"/>
    </row>
    <row r="79" spans="1:35" ht="18" hidden="1" customHeight="1" outlineLevel="1" x14ac:dyDescent="0.3">
      <c r="A79" s="50"/>
      <c r="B79" s="50"/>
      <c r="C79" s="27" t="str">
        <f>'Index Formatting'!$I$4</f>
        <v>O</v>
      </c>
      <c r="D79" s="50"/>
      <c r="E79" s="28">
        <v>119</v>
      </c>
      <c r="F79" s="28" t="s">
        <v>177</v>
      </c>
      <c r="G79" s="28" t="s">
        <v>80</v>
      </c>
      <c r="H79" s="44"/>
      <c r="I79" s="44"/>
      <c r="J79" s="44"/>
      <c r="K79" s="44"/>
      <c r="L79" s="44"/>
      <c r="M79" s="44"/>
      <c r="N79" s="44"/>
      <c r="O79" s="44"/>
      <c r="P79" s="44"/>
      <c r="Q79" s="44"/>
      <c r="R79" s="44"/>
      <c r="S79" s="44"/>
      <c r="T79" s="45">
        <f>H79*_xlfn.XLOOKUP($E79, EFs!$A:$A, EFs!$F:$F)*1000</f>
        <v>0</v>
      </c>
      <c r="U79" s="45">
        <f>I79*_xlfn.XLOOKUP($E79, EFs!$A:$A, EFs!$F:$F)*1000</f>
        <v>0</v>
      </c>
      <c r="V79" s="45">
        <f>J79*_xlfn.XLOOKUP($E79, EFs!$A:$A, EFs!$F:$F)*1000</f>
        <v>0</v>
      </c>
      <c r="W79" s="45">
        <f>K79*_xlfn.XLOOKUP($E79, EFs!$A:$A, EFs!$F:$F)*1000</f>
        <v>0</v>
      </c>
      <c r="X79" s="45">
        <f>L79*_xlfn.XLOOKUP($E79, EFs!$A:$A, EFs!$F:$F)*1000</f>
        <v>0</v>
      </c>
      <c r="Y79" s="45">
        <f>M79*_xlfn.XLOOKUP($E79, EFs!$A:$A, EFs!$F:$F)*1000</f>
        <v>0</v>
      </c>
      <c r="Z79" s="45">
        <f>N79*_xlfn.XLOOKUP($E79, EFs!$A:$A, EFs!$F:$F)*1000</f>
        <v>0</v>
      </c>
      <c r="AA79" s="45">
        <f>O79*_xlfn.XLOOKUP($E79, EFs!$A:$A, EFs!$F:$F)*1000</f>
        <v>0</v>
      </c>
      <c r="AB79" s="45">
        <f>P79*_xlfn.XLOOKUP($E79, EFs!$A:$A, EFs!$F:$F)*1000</f>
        <v>0</v>
      </c>
      <c r="AC79" s="45">
        <f>Q79*_xlfn.XLOOKUP($E79, EFs!$A:$A, EFs!$F:$F)*1000</f>
        <v>0</v>
      </c>
      <c r="AD79" s="45">
        <f>R79*_xlfn.XLOOKUP($E79, EFs!$A:$A, EFs!$F:$F)*1000</f>
        <v>0</v>
      </c>
      <c r="AE79" s="45">
        <f>S79*_xlfn.XLOOKUP($E79, EFs!$A:$A, EFs!$F:$F)*1000</f>
        <v>0</v>
      </c>
      <c r="AF79" s="34">
        <f t="shared" si="1"/>
        <v>0</v>
      </c>
      <c r="AG79" s="44"/>
      <c r="AH79" s="44"/>
      <c r="AI79" s="44"/>
    </row>
    <row r="80" spans="1:35" ht="18" hidden="1" customHeight="1" outlineLevel="1" x14ac:dyDescent="0.3">
      <c r="A80" s="50"/>
      <c r="B80" s="50"/>
      <c r="C80" s="27" t="str">
        <f>'Index Formatting'!$I$4</f>
        <v>O</v>
      </c>
      <c r="D80" s="50"/>
      <c r="E80" s="28">
        <v>120</v>
      </c>
      <c r="F80" s="28" t="s">
        <v>178</v>
      </c>
      <c r="G80" s="28" t="s">
        <v>80</v>
      </c>
      <c r="H80" s="44"/>
      <c r="I80" s="44"/>
      <c r="J80" s="44"/>
      <c r="K80" s="44"/>
      <c r="L80" s="44"/>
      <c r="M80" s="44"/>
      <c r="N80" s="44"/>
      <c r="O80" s="44"/>
      <c r="P80" s="44"/>
      <c r="Q80" s="44"/>
      <c r="R80" s="44"/>
      <c r="S80" s="44"/>
      <c r="T80" s="45">
        <f>H80*_xlfn.XLOOKUP($E80, EFs!$A:$A, EFs!$F:$F)*1000</f>
        <v>0</v>
      </c>
      <c r="U80" s="45">
        <f>I80*_xlfn.XLOOKUP($E80, EFs!$A:$A, EFs!$F:$F)*1000</f>
        <v>0</v>
      </c>
      <c r="V80" s="45">
        <f>J80*_xlfn.XLOOKUP($E80, EFs!$A:$A, EFs!$F:$F)*1000</f>
        <v>0</v>
      </c>
      <c r="W80" s="45">
        <f>K80*_xlfn.XLOOKUP($E80, EFs!$A:$A, EFs!$F:$F)*1000</f>
        <v>0</v>
      </c>
      <c r="X80" s="45">
        <f>L80*_xlfn.XLOOKUP($E80, EFs!$A:$A, EFs!$F:$F)*1000</f>
        <v>0</v>
      </c>
      <c r="Y80" s="45">
        <f>M80*_xlfn.XLOOKUP($E80, EFs!$A:$A, EFs!$F:$F)*1000</f>
        <v>0</v>
      </c>
      <c r="Z80" s="45">
        <f>N80*_xlfn.XLOOKUP($E80, EFs!$A:$A, EFs!$F:$F)*1000</f>
        <v>0</v>
      </c>
      <c r="AA80" s="45">
        <f>O80*_xlfn.XLOOKUP($E80, EFs!$A:$A, EFs!$F:$F)*1000</f>
        <v>0</v>
      </c>
      <c r="AB80" s="45">
        <f>P80*_xlfn.XLOOKUP($E80, EFs!$A:$A, EFs!$F:$F)*1000</f>
        <v>0</v>
      </c>
      <c r="AC80" s="45">
        <f>Q80*_xlfn.XLOOKUP($E80, EFs!$A:$A, EFs!$F:$F)*1000</f>
        <v>0</v>
      </c>
      <c r="AD80" s="45">
        <f>R80*_xlfn.XLOOKUP($E80, EFs!$A:$A, EFs!$F:$F)*1000</f>
        <v>0</v>
      </c>
      <c r="AE80" s="45">
        <f>S80*_xlfn.XLOOKUP($E80, EFs!$A:$A, EFs!$F:$F)*1000</f>
        <v>0</v>
      </c>
      <c r="AF80" s="34">
        <f t="shared" si="1"/>
        <v>0</v>
      </c>
      <c r="AG80" s="44"/>
      <c r="AH80" s="44"/>
      <c r="AI80" s="44"/>
    </row>
    <row r="81" spans="1:35" ht="18" hidden="1" customHeight="1" outlineLevel="1" x14ac:dyDescent="0.3">
      <c r="A81" s="50"/>
      <c r="B81" s="50"/>
      <c r="C81" s="27" t="str">
        <f>'Index Formatting'!$I$4</f>
        <v>O</v>
      </c>
      <c r="D81" s="50"/>
      <c r="E81" s="28">
        <v>121</v>
      </c>
      <c r="F81" s="28" t="s">
        <v>179</v>
      </c>
      <c r="G81" s="28" t="s">
        <v>80</v>
      </c>
      <c r="H81" s="44"/>
      <c r="I81" s="44"/>
      <c r="J81" s="44"/>
      <c r="K81" s="44"/>
      <c r="L81" s="44"/>
      <c r="M81" s="44"/>
      <c r="N81" s="44"/>
      <c r="O81" s="44"/>
      <c r="P81" s="44"/>
      <c r="Q81" s="44"/>
      <c r="R81" s="44"/>
      <c r="S81" s="44"/>
      <c r="T81" s="45">
        <f>H81*_xlfn.XLOOKUP($E81, EFs!$A:$A, EFs!$F:$F)*1000</f>
        <v>0</v>
      </c>
      <c r="U81" s="45">
        <f>I81*_xlfn.XLOOKUP($E81, EFs!$A:$A, EFs!$F:$F)*1000</f>
        <v>0</v>
      </c>
      <c r="V81" s="45">
        <f>J81*_xlfn.XLOOKUP($E81, EFs!$A:$A, EFs!$F:$F)*1000</f>
        <v>0</v>
      </c>
      <c r="W81" s="45">
        <f>K81*_xlfn.XLOOKUP($E81, EFs!$A:$A, EFs!$F:$F)*1000</f>
        <v>0</v>
      </c>
      <c r="X81" s="45">
        <f>L81*_xlfn.XLOOKUP($E81, EFs!$A:$A, EFs!$F:$F)*1000</f>
        <v>0</v>
      </c>
      <c r="Y81" s="45">
        <f>M81*_xlfn.XLOOKUP($E81, EFs!$A:$A, EFs!$F:$F)*1000</f>
        <v>0</v>
      </c>
      <c r="Z81" s="45">
        <f>N81*_xlfn.XLOOKUP($E81, EFs!$A:$A, EFs!$F:$F)*1000</f>
        <v>0</v>
      </c>
      <c r="AA81" s="45">
        <f>O81*_xlfn.XLOOKUP($E81, EFs!$A:$A, EFs!$F:$F)*1000</f>
        <v>0</v>
      </c>
      <c r="AB81" s="45">
        <f>P81*_xlfn.XLOOKUP($E81, EFs!$A:$A, EFs!$F:$F)*1000</f>
        <v>0</v>
      </c>
      <c r="AC81" s="45">
        <f>Q81*_xlfn.XLOOKUP($E81, EFs!$A:$A, EFs!$F:$F)*1000</f>
        <v>0</v>
      </c>
      <c r="AD81" s="45">
        <f>R81*_xlfn.XLOOKUP($E81, EFs!$A:$A, EFs!$F:$F)*1000</f>
        <v>0</v>
      </c>
      <c r="AE81" s="45">
        <f>S81*_xlfn.XLOOKUP($E81, EFs!$A:$A, EFs!$F:$F)*1000</f>
        <v>0</v>
      </c>
      <c r="AF81" s="34">
        <f t="shared" si="1"/>
        <v>0</v>
      </c>
      <c r="AG81" s="44"/>
      <c r="AH81" s="44"/>
      <c r="AI81" s="44"/>
    </row>
    <row r="82" spans="1:35" ht="18" hidden="1" customHeight="1" outlineLevel="1" x14ac:dyDescent="0.3">
      <c r="A82" s="50"/>
      <c r="B82" s="50"/>
      <c r="C82" s="27" t="str">
        <f>'Index Formatting'!$I$4</f>
        <v>O</v>
      </c>
      <c r="D82" s="50" t="s">
        <v>180</v>
      </c>
      <c r="E82" s="28">
        <v>122</v>
      </c>
      <c r="F82" s="28" t="s">
        <v>181</v>
      </c>
      <c r="G82" s="28" t="s">
        <v>80</v>
      </c>
      <c r="H82" s="44"/>
      <c r="I82" s="44"/>
      <c r="J82" s="44"/>
      <c r="K82" s="44"/>
      <c r="L82" s="44"/>
      <c r="M82" s="44"/>
      <c r="N82" s="44"/>
      <c r="O82" s="44"/>
      <c r="P82" s="44"/>
      <c r="Q82" s="44"/>
      <c r="R82" s="44"/>
      <c r="S82" s="44"/>
      <c r="T82" s="45">
        <f>H82*_xlfn.XLOOKUP($E82, EFs!$A:$A, EFs!$F:$F)*1000</f>
        <v>0</v>
      </c>
      <c r="U82" s="45">
        <f>I82*_xlfn.XLOOKUP($E82, EFs!$A:$A, EFs!$F:$F)*1000</f>
        <v>0</v>
      </c>
      <c r="V82" s="45">
        <f>J82*_xlfn.XLOOKUP($E82, EFs!$A:$A, EFs!$F:$F)*1000</f>
        <v>0</v>
      </c>
      <c r="W82" s="45">
        <f>K82*_xlfn.XLOOKUP($E82, EFs!$A:$A, EFs!$F:$F)*1000</f>
        <v>0</v>
      </c>
      <c r="X82" s="45">
        <f>L82*_xlfn.XLOOKUP($E82, EFs!$A:$A, EFs!$F:$F)*1000</f>
        <v>0</v>
      </c>
      <c r="Y82" s="45">
        <f>M82*_xlfn.XLOOKUP($E82, EFs!$A:$A, EFs!$F:$F)*1000</f>
        <v>0</v>
      </c>
      <c r="Z82" s="45">
        <f>N82*_xlfn.XLOOKUP($E82, EFs!$A:$A, EFs!$F:$F)*1000</f>
        <v>0</v>
      </c>
      <c r="AA82" s="45">
        <f>O82*_xlfn.XLOOKUP($E82, EFs!$A:$A, EFs!$F:$F)*1000</f>
        <v>0</v>
      </c>
      <c r="AB82" s="45">
        <f>P82*_xlfn.XLOOKUP($E82, EFs!$A:$A, EFs!$F:$F)*1000</f>
        <v>0</v>
      </c>
      <c r="AC82" s="45">
        <f>Q82*_xlfn.XLOOKUP($E82, EFs!$A:$A, EFs!$F:$F)*1000</f>
        <v>0</v>
      </c>
      <c r="AD82" s="45">
        <f>R82*_xlfn.XLOOKUP($E82, EFs!$A:$A, EFs!$F:$F)*1000</f>
        <v>0</v>
      </c>
      <c r="AE82" s="45">
        <f>S82*_xlfn.XLOOKUP($E82, EFs!$A:$A, EFs!$F:$F)*1000</f>
        <v>0</v>
      </c>
      <c r="AF82" s="34">
        <f t="shared" si="1"/>
        <v>0</v>
      </c>
      <c r="AG82" s="44"/>
      <c r="AH82" s="44"/>
      <c r="AI82" s="44"/>
    </row>
    <row r="83" spans="1:35" ht="18" hidden="1" customHeight="1" outlineLevel="1" x14ac:dyDescent="0.3">
      <c r="A83" s="50"/>
      <c r="B83" s="50"/>
      <c r="C83" s="27" t="str">
        <f>'Index Formatting'!$I$4</f>
        <v>O</v>
      </c>
      <c r="D83" s="50"/>
      <c r="E83" s="28">
        <v>123</v>
      </c>
      <c r="F83" s="28" t="s">
        <v>182</v>
      </c>
      <c r="G83" s="28" t="s">
        <v>80</v>
      </c>
      <c r="H83" s="44"/>
      <c r="I83" s="44"/>
      <c r="J83" s="44"/>
      <c r="K83" s="44"/>
      <c r="L83" s="44"/>
      <c r="M83" s="44"/>
      <c r="N83" s="44"/>
      <c r="O83" s="44"/>
      <c r="P83" s="44"/>
      <c r="Q83" s="44"/>
      <c r="R83" s="44"/>
      <c r="S83" s="44"/>
      <c r="T83" s="45">
        <f>H83*_xlfn.XLOOKUP($E83, EFs!$A:$A, EFs!$F:$F)*1000</f>
        <v>0</v>
      </c>
      <c r="U83" s="45">
        <f>I83*_xlfn.XLOOKUP($E83, EFs!$A:$A, EFs!$F:$F)*1000</f>
        <v>0</v>
      </c>
      <c r="V83" s="45">
        <f>J83*_xlfn.XLOOKUP($E83, EFs!$A:$A, EFs!$F:$F)*1000</f>
        <v>0</v>
      </c>
      <c r="W83" s="45">
        <f>K83*_xlfn.XLOOKUP($E83, EFs!$A:$A, EFs!$F:$F)*1000</f>
        <v>0</v>
      </c>
      <c r="X83" s="45">
        <f>L83*_xlfn.XLOOKUP($E83, EFs!$A:$A, EFs!$F:$F)*1000</f>
        <v>0</v>
      </c>
      <c r="Y83" s="45">
        <f>M83*_xlfn.XLOOKUP($E83, EFs!$A:$A, EFs!$F:$F)*1000</f>
        <v>0</v>
      </c>
      <c r="Z83" s="45">
        <f>N83*_xlfn.XLOOKUP($E83, EFs!$A:$A, EFs!$F:$F)*1000</f>
        <v>0</v>
      </c>
      <c r="AA83" s="45">
        <f>O83*_xlfn.XLOOKUP($E83, EFs!$A:$A, EFs!$F:$F)*1000</f>
        <v>0</v>
      </c>
      <c r="AB83" s="45">
        <f>P83*_xlfn.XLOOKUP($E83, EFs!$A:$A, EFs!$F:$F)*1000</f>
        <v>0</v>
      </c>
      <c r="AC83" s="45">
        <f>Q83*_xlfn.XLOOKUP($E83, EFs!$A:$A, EFs!$F:$F)*1000</f>
        <v>0</v>
      </c>
      <c r="AD83" s="45">
        <f>R83*_xlfn.XLOOKUP($E83, EFs!$A:$A, EFs!$F:$F)*1000</f>
        <v>0</v>
      </c>
      <c r="AE83" s="45">
        <f>S83*_xlfn.XLOOKUP($E83, EFs!$A:$A, EFs!$F:$F)*1000</f>
        <v>0</v>
      </c>
      <c r="AF83" s="34">
        <f t="shared" si="1"/>
        <v>0</v>
      </c>
      <c r="AG83" s="44"/>
      <c r="AH83" s="44"/>
      <c r="AI83" s="44"/>
    </row>
    <row r="84" spans="1:35" ht="18" hidden="1" customHeight="1" outlineLevel="1" x14ac:dyDescent="0.3">
      <c r="A84" s="50"/>
      <c r="B84" s="50"/>
      <c r="C84" s="27" t="str">
        <f>'Index Formatting'!$I$4</f>
        <v>O</v>
      </c>
      <c r="D84" s="50"/>
      <c r="E84" s="28">
        <v>124</v>
      </c>
      <c r="F84" s="28" t="s">
        <v>183</v>
      </c>
      <c r="G84" s="28" t="s">
        <v>80</v>
      </c>
      <c r="H84" s="44"/>
      <c r="I84" s="44"/>
      <c r="J84" s="44"/>
      <c r="K84" s="44"/>
      <c r="L84" s="44"/>
      <c r="M84" s="44"/>
      <c r="N84" s="44"/>
      <c r="O84" s="44"/>
      <c r="P84" s="44"/>
      <c r="Q84" s="44"/>
      <c r="R84" s="44"/>
      <c r="S84" s="44"/>
      <c r="T84" s="45">
        <f>H84*_xlfn.XLOOKUP($E84, EFs!$A:$A, EFs!$F:$F)*1000</f>
        <v>0</v>
      </c>
      <c r="U84" s="45">
        <f>I84*_xlfn.XLOOKUP($E84, EFs!$A:$A, EFs!$F:$F)*1000</f>
        <v>0</v>
      </c>
      <c r="V84" s="45">
        <f>J84*_xlfn.XLOOKUP($E84, EFs!$A:$A, EFs!$F:$F)*1000</f>
        <v>0</v>
      </c>
      <c r="W84" s="45">
        <f>K84*_xlfn.XLOOKUP($E84, EFs!$A:$A, EFs!$F:$F)*1000</f>
        <v>0</v>
      </c>
      <c r="X84" s="45">
        <f>L84*_xlfn.XLOOKUP($E84, EFs!$A:$A, EFs!$F:$F)*1000</f>
        <v>0</v>
      </c>
      <c r="Y84" s="45">
        <f>M84*_xlfn.XLOOKUP($E84, EFs!$A:$A, EFs!$F:$F)*1000</f>
        <v>0</v>
      </c>
      <c r="Z84" s="45">
        <f>N84*_xlfn.XLOOKUP($E84, EFs!$A:$A, EFs!$F:$F)*1000</f>
        <v>0</v>
      </c>
      <c r="AA84" s="45">
        <f>O84*_xlfn.XLOOKUP($E84, EFs!$A:$A, EFs!$F:$F)*1000</f>
        <v>0</v>
      </c>
      <c r="AB84" s="45">
        <f>P84*_xlfn.XLOOKUP($E84, EFs!$A:$A, EFs!$F:$F)*1000</f>
        <v>0</v>
      </c>
      <c r="AC84" s="45">
        <f>Q84*_xlfn.XLOOKUP($E84, EFs!$A:$A, EFs!$F:$F)*1000</f>
        <v>0</v>
      </c>
      <c r="AD84" s="45">
        <f>R84*_xlfn.XLOOKUP($E84, EFs!$A:$A, EFs!$F:$F)*1000</f>
        <v>0</v>
      </c>
      <c r="AE84" s="45">
        <f>S84*_xlfn.XLOOKUP($E84, EFs!$A:$A, EFs!$F:$F)*1000</f>
        <v>0</v>
      </c>
      <c r="AF84" s="34">
        <f t="shared" si="1"/>
        <v>0</v>
      </c>
      <c r="AG84" s="44"/>
      <c r="AH84" s="44"/>
      <c r="AI84" s="44"/>
    </row>
    <row r="85" spans="1:35" ht="18" hidden="1" customHeight="1" outlineLevel="1" x14ac:dyDescent="0.3">
      <c r="A85" s="50"/>
      <c r="B85" s="50"/>
      <c r="C85" s="27" t="str">
        <f>'Index Formatting'!$I$4</f>
        <v>O</v>
      </c>
      <c r="D85" s="50"/>
      <c r="E85" s="28">
        <v>125</v>
      </c>
      <c r="F85" s="28" t="s">
        <v>184</v>
      </c>
      <c r="G85" s="28" t="s">
        <v>80</v>
      </c>
      <c r="H85" s="44"/>
      <c r="I85" s="44"/>
      <c r="J85" s="44"/>
      <c r="K85" s="44"/>
      <c r="L85" s="44"/>
      <c r="M85" s="44"/>
      <c r="N85" s="44"/>
      <c r="O85" s="44"/>
      <c r="P85" s="44"/>
      <c r="Q85" s="44"/>
      <c r="R85" s="44"/>
      <c r="S85" s="44"/>
      <c r="T85" s="45">
        <f>H85*_xlfn.XLOOKUP($E85, EFs!$A:$A, EFs!$F:$F)*1000</f>
        <v>0</v>
      </c>
      <c r="U85" s="45">
        <f>I85*_xlfn.XLOOKUP($E85, EFs!$A:$A, EFs!$F:$F)*1000</f>
        <v>0</v>
      </c>
      <c r="V85" s="45">
        <f>J85*_xlfn.XLOOKUP($E85, EFs!$A:$A, EFs!$F:$F)*1000</f>
        <v>0</v>
      </c>
      <c r="W85" s="45">
        <f>K85*_xlfn.XLOOKUP($E85, EFs!$A:$A, EFs!$F:$F)*1000</f>
        <v>0</v>
      </c>
      <c r="X85" s="45">
        <f>L85*_xlfn.XLOOKUP($E85, EFs!$A:$A, EFs!$F:$F)*1000</f>
        <v>0</v>
      </c>
      <c r="Y85" s="45">
        <f>M85*_xlfn.XLOOKUP($E85, EFs!$A:$A, EFs!$F:$F)*1000</f>
        <v>0</v>
      </c>
      <c r="Z85" s="45">
        <f>N85*_xlfn.XLOOKUP($E85, EFs!$A:$A, EFs!$F:$F)*1000</f>
        <v>0</v>
      </c>
      <c r="AA85" s="45">
        <f>O85*_xlfn.XLOOKUP($E85, EFs!$A:$A, EFs!$F:$F)*1000</f>
        <v>0</v>
      </c>
      <c r="AB85" s="45">
        <f>P85*_xlfn.XLOOKUP($E85, EFs!$A:$A, EFs!$F:$F)*1000</f>
        <v>0</v>
      </c>
      <c r="AC85" s="45">
        <f>Q85*_xlfn.XLOOKUP($E85, EFs!$A:$A, EFs!$F:$F)*1000</f>
        <v>0</v>
      </c>
      <c r="AD85" s="45">
        <f>R85*_xlfn.XLOOKUP($E85, EFs!$A:$A, EFs!$F:$F)*1000</f>
        <v>0</v>
      </c>
      <c r="AE85" s="45">
        <f>S85*_xlfn.XLOOKUP($E85, EFs!$A:$A, EFs!$F:$F)*1000</f>
        <v>0</v>
      </c>
      <c r="AF85" s="34">
        <f t="shared" si="1"/>
        <v>0</v>
      </c>
      <c r="AG85" s="44"/>
      <c r="AH85" s="44"/>
      <c r="AI85" s="44"/>
    </row>
    <row r="86" spans="1:35" ht="18" hidden="1" customHeight="1" outlineLevel="1" x14ac:dyDescent="0.3">
      <c r="A86" s="50"/>
      <c r="B86" s="50"/>
      <c r="C86" s="27" t="str">
        <f>'Index Formatting'!$I$4</f>
        <v>O</v>
      </c>
      <c r="D86" s="50"/>
      <c r="E86" s="28">
        <v>126</v>
      </c>
      <c r="F86" s="28" t="s">
        <v>185</v>
      </c>
      <c r="G86" s="28" t="s">
        <v>80</v>
      </c>
      <c r="H86" s="44"/>
      <c r="I86" s="44"/>
      <c r="J86" s="44"/>
      <c r="K86" s="44"/>
      <c r="L86" s="44"/>
      <c r="M86" s="44"/>
      <c r="N86" s="44"/>
      <c r="O86" s="44"/>
      <c r="P86" s="44"/>
      <c r="Q86" s="44"/>
      <c r="R86" s="44"/>
      <c r="S86" s="44"/>
      <c r="T86" s="45">
        <f>H86*_xlfn.XLOOKUP($E86, EFs!$A:$A, EFs!$F:$F)*1000</f>
        <v>0</v>
      </c>
      <c r="U86" s="45">
        <f>I86*_xlfn.XLOOKUP($E86, EFs!$A:$A, EFs!$F:$F)*1000</f>
        <v>0</v>
      </c>
      <c r="V86" s="45">
        <f>J86*_xlfn.XLOOKUP($E86, EFs!$A:$A, EFs!$F:$F)*1000</f>
        <v>0</v>
      </c>
      <c r="W86" s="45">
        <f>K86*_xlfn.XLOOKUP($E86, EFs!$A:$A, EFs!$F:$F)*1000</f>
        <v>0</v>
      </c>
      <c r="X86" s="45">
        <f>L86*_xlfn.XLOOKUP($E86, EFs!$A:$A, EFs!$F:$F)*1000</f>
        <v>0</v>
      </c>
      <c r="Y86" s="45">
        <f>M86*_xlfn.XLOOKUP($E86, EFs!$A:$A, EFs!$F:$F)*1000</f>
        <v>0</v>
      </c>
      <c r="Z86" s="45">
        <f>N86*_xlfn.XLOOKUP($E86, EFs!$A:$A, EFs!$F:$F)*1000</f>
        <v>0</v>
      </c>
      <c r="AA86" s="45">
        <f>O86*_xlfn.XLOOKUP($E86, EFs!$A:$A, EFs!$F:$F)*1000</f>
        <v>0</v>
      </c>
      <c r="AB86" s="45">
        <f>P86*_xlfn.XLOOKUP($E86, EFs!$A:$A, EFs!$F:$F)*1000</f>
        <v>0</v>
      </c>
      <c r="AC86" s="45">
        <f>Q86*_xlfn.XLOOKUP($E86, EFs!$A:$A, EFs!$F:$F)*1000</f>
        <v>0</v>
      </c>
      <c r="AD86" s="45">
        <f>R86*_xlfn.XLOOKUP($E86, EFs!$A:$A, EFs!$F:$F)*1000</f>
        <v>0</v>
      </c>
      <c r="AE86" s="45">
        <f>S86*_xlfn.XLOOKUP($E86, EFs!$A:$A, EFs!$F:$F)*1000</f>
        <v>0</v>
      </c>
      <c r="AF86" s="34">
        <f t="shared" si="1"/>
        <v>0</v>
      </c>
      <c r="AG86" s="44"/>
      <c r="AH86" s="44"/>
      <c r="AI86" s="44"/>
    </row>
    <row r="87" spans="1:35" ht="18" hidden="1" customHeight="1" outlineLevel="1" x14ac:dyDescent="0.3">
      <c r="A87" s="50"/>
      <c r="B87" s="50"/>
      <c r="C87" s="27" t="str">
        <f>'Index Formatting'!$I$4</f>
        <v>O</v>
      </c>
      <c r="D87" s="50"/>
      <c r="E87" s="28">
        <v>127</v>
      </c>
      <c r="F87" s="28" t="s">
        <v>186</v>
      </c>
      <c r="G87" s="28" t="s">
        <v>80</v>
      </c>
      <c r="H87" s="44"/>
      <c r="I87" s="44"/>
      <c r="J87" s="44"/>
      <c r="K87" s="44"/>
      <c r="L87" s="44"/>
      <c r="M87" s="44"/>
      <c r="N87" s="44"/>
      <c r="O87" s="44"/>
      <c r="P87" s="44"/>
      <c r="Q87" s="44"/>
      <c r="R87" s="44"/>
      <c r="S87" s="44"/>
      <c r="T87" s="45">
        <f>H87*_xlfn.XLOOKUP($E87, EFs!$A:$A, EFs!$F:$F)*1000</f>
        <v>0</v>
      </c>
      <c r="U87" s="45">
        <f>I87*_xlfn.XLOOKUP($E87, EFs!$A:$A, EFs!$F:$F)*1000</f>
        <v>0</v>
      </c>
      <c r="V87" s="45">
        <f>J87*_xlfn.XLOOKUP($E87, EFs!$A:$A, EFs!$F:$F)*1000</f>
        <v>0</v>
      </c>
      <c r="W87" s="45">
        <f>K87*_xlfn.XLOOKUP($E87, EFs!$A:$A, EFs!$F:$F)*1000</f>
        <v>0</v>
      </c>
      <c r="X87" s="45">
        <f>L87*_xlfn.XLOOKUP($E87, EFs!$A:$A, EFs!$F:$F)*1000</f>
        <v>0</v>
      </c>
      <c r="Y87" s="45">
        <f>M87*_xlfn.XLOOKUP($E87, EFs!$A:$A, EFs!$F:$F)*1000</f>
        <v>0</v>
      </c>
      <c r="Z87" s="45">
        <f>N87*_xlfn.XLOOKUP($E87, EFs!$A:$A, EFs!$F:$F)*1000</f>
        <v>0</v>
      </c>
      <c r="AA87" s="45">
        <f>O87*_xlfn.XLOOKUP($E87, EFs!$A:$A, EFs!$F:$F)*1000</f>
        <v>0</v>
      </c>
      <c r="AB87" s="45">
        <f>P87*_xlfn.XLOOKUP($E87, EFs!$A:$A, EFs!$F:$F)*1000</f>
        <v>0</v>
      </c>
      <c r="AC87" s="45">
        <f>Q87*_xlfn.XLOOKUP($E87, EFs!$A:$A, EFs!$F:$F)*1000</f>
        <v>0</v>
      </c>
      <c r="AD87" s="45">
        <f>R87*_xlfn.XLOOKUP($E87, EFs!$A:$A, EFs!$F:$F)*1000</f>
        <v>0</v>
      </c>
      <c r="AE87" s="45">
        <f>S87*_xlfn.XLOOKUP($E87, EFs!$A:$A, EFs!$F:$F)*1000</f>
        <v>0</v>
      </c>
      <c r="AF87" s="34">
        <f t="shared" ref="AF87:AF137" si="2">SUM(T87:AE87)</f>
        <v>0</v>
      </c>
      <c r="AG87" s="44"/>
      <c r="AH87" s="44"/>
      <c r="AI87" s="44"/>
    </row>
    <row r="88" spans="1:35" ht="18" hidden="1" customHeight="1" outlineLevel="1" x14ac:dyDescent="0.3">
      <c r="A88" s="50"/>
      <c r="B88" s="50"/>
      <c r="C88" s="27" t="str">
        <f>'Index Formatting'!$I$4</f>
        <v>O</v>
      </c>
      <c r="D88" s="50"/>
      <c r="E88" s="28">
        <v>128</v>
      </c>
      <c r="F88" s="28" t="s">
        <v>187</v>
      </c>
      <c r="G88" s="28" t="s">
        <v>80</v>
      </c>
      <c r="H88" s="44"/>
      <c r="I88" s="44"/>
      <c r="J88" s="44"/>
      <c r="K88" s="44"/>
      <c r="L88" s="44"/>
      <c r="M88" s="44"/>
      <c r="N88" s="44"/>
      <c r="O88" s="44"/>
      <c r="P88" s="44"/>
      <c r="Q88" s="44"/>
      <c r="R88" s="44"/>
      <c r="S88" s="44"/>
      <c r="T88" s="45">
        <f>H88*_xlfn.XLOOKUP($E88, EFs!$A:$A, EFs!$F:$F)*1000</f>
        <v>0</v>
      </c>
      <c r="U88" s="45">
        <f>I88*_xlfn.XLOOKUP($E88, EFs!$A:$A, EFs!$F:$F)*1000</f>
        <v>0</v>
      </c>
      <c r="V88" s="45">
        <f>J88*_xlfn.XLOOKUP($E88, EFs!$A:$A, EFs!$F:$F)*1000</f>
        <v>0</v>
      </c>
      <c r="W88" s="45">
        <f>K88*_xlfn.XLOOKUP($E88, EFs!$A:$A, EFs!$F:$F)*1000</f>
        <v>0</v>
      </c>
      <c r="X88" s="45">
        <f>L88*_xlfn.XLOOKUP($E88, EFs!$A:$A, EFs!$F:$F)*1000</f>
        <v>0</v>
      </c>
      <c r="Y88" s="45">
        <f>M88*_xlfn.XLOOKUP($E88, EFs!$A:$A, EFs!$F:$F)*1000</f>
        <v>0</v>
      </c>
      <c r="Z88" s="45">
        <f>N88*_xlfn.XLOOKUP($E88, EFs!$A:$A, EFs!$F:$F)*1000</f>
        <v>0</v>
      </c>
      <c r="AA88" s="45">
        <f>O88*_xlfn.XLOOKUP($E88, EFs!$A:$A, EFs!$F:$F)*1000</f>
        <v>0</v>
      </c>
      <c r="AB88" s="45">
        <f>P88*_xlfn.XLOOKUP($E88, EFs!$A:$A, EFs!$F:$F)*1000</f>
        <v>0</v>
      </c>
      <c r="AC88" s="45">
        <f>Q88*_xlfn.XLOOKUP($E88, EFs!$A:$A, EFs!$F:$F)*1000</f>
        <v>0</v>
      </c>
      <c r="AD88" s="45">
        <f>R88*_xlfn.XLOOKUP($E88, EFs!$A:$A, EFs!$F:$F)*1000</f>
        <v>0</v>
      </c>
      <c r="AE88" s="45">
        <f>S88*_xlfn.XLOOKUP($E88, EFs!$A:$A, EFs!$F:$F)*1000</f>
        <v>0</v>
      </c>
      <c r="AF88" s="34">
        <f t="shared" si="2"/>
        <v>0</v>
      </c>
      <c r="AG88" s="44"/>
      <c r="AH88" s="44"/>
      <c r="AI88" s="44"/>
    </row>
    <row r="89" spans="1:35" ht="18" hidden="1" customHeight="1" outlineLevel="1" x14ac:dyDescent="0.3">
      <c r="A89" s="50"/>
      <c r="B89" s="50"/>
      <c r="C89" s="27" t="str">
        <f>'Index Formatting'!$I$4</f>
        <v>O</v>
      </c>
      <c r="D89" s="50"/>
      <c r="E89" s="28">
        <v>129</v>
      </c>
      <c r="F89" s="28" t="s">
        <v>188</v>
      </c>
      <c r="G89" s="28" t="s">
        <v>80</v>
      </c>
      <c r="H89" s="44"/>
      <c r="I89" s="44"/>
      <c r="J89" s="44"/>
      <c r="K89" s="44"/>
      <c r="L89" s="44"/>
      <c r="M89" s="44"/>
      <c r="N89" s="44"/>
      <c r="O89" s="44"/>
      <c r="P89" s="44"/>
      <c r="Q89" s="44"/>
      <c r="R89" s="44"/>
      <c r="S89" s="44"/>
      <c r="T89" s="45">
        <f>H89*_xlfn.XLOOKUP($E89, EFs!$A:$A, EFs!$F:$F)*1000</f>
        <v>0</v>
      </c>
      <c r="U89" s="45">
        <f>I89*_xlfn.XLOOKUP($E89, EFs!$A:$A, EFs!$F:$F)*1000</f>
        <v>0</v>
      </c>
      <c r="V89" s="45">
        <f>J89*_xlfn.XLOOKUP($E89, EFs!$A:$A, EFs!$F:$F)*1000</f>
        <v>0</v>
      </c>
      <c r="W89" s="45">
        <f>K89*_xlfn.XLOOKUP($E89, EFs!$A:$A, EFs!$F:$F)*1000</f>
        <v>0</v>
      </c>
      <c r="X89" s="45">
        <f>L89*_xlfn.XLOOKUP($E89, EFs!$A:$A, EFs!$F:$F)*1000</f>
        <v>0</v>
      </c>
      <c r="Y89" s="45">
        <f>M89*_xlfn.XLOOKUP($E89, EFs!$A:$A, EFs!$F:$F)*1000</f>
        <v>0</v>
      </c>
      <c r="Z89" s="45">
        <f>N89*_xlfn.XLOOKUP($E89, EFs!$A:$A, EFs!$F:$F)*1000</f>
        <v>0</v>
      </c>
      <c r="AA89" s="45">
        <f>O89*_xlfn.XLOOKUP($E89, EFs!$A:$A, EFs!$F:$F)*1000</f>
        <v>0</v>
      </c>
      <c r="AB89" s="45">
        <f>P89*_xlfn.XLOOKUP($E89, EFs!$A:$A, EFs!$F:$F)*1000</f>
        <v>0</v>
      </c>
      <c r="AC89" s="45">
        <f>Q89*_xlfn.XLOOKUP($E89, EFs!$A:$A, EFs!$F:$F)*1000</f>
        <v>0</v>
      </c>
      <c r="AD89" s="45">
        <f>R89*_xlfn.XLOOKUP($E89, EFs!$A:$A, EFs!$F:$F)*1000</f>
        <v>0</v>
      </c>
      <c r="AE89" s="45">
        <f>S89*_xlfn.XLOOKUP($E89, EFs!$A:$A, EFs!$F:$F)*1000</f>
        <v>0</v>
      </c>
      <c r="AF89" s="34">
        <f t="shared" si="2"/>
        <v>0</v>
      </c>
      <c r="AG89" s="44"/>
      <c r="AH89" s="44"/>
      <c r="AI89" s="44"/>
    </row>
    <row r="90" spans="1:35" ht="18" hidden="1" customHeight="1" outlineLevel="1" x14ac:dyDescent="0.3">
      <c r="A90" s="50"/>
      <c r="B90" s="50"/>
      <c r="C90" s="27" t="str">
        <f>'Index Formatting'!$I$4</f>
        <v>O</v>
      </c>
      <c r="D90" s="27" t="s">
        <v>189</v>
      </c>
      <c r="E90" s="28">
        <v>130</v>
      </c>
      <c r="F90" s="28" t="s">
        <v>190</v>
      </c>
      <c r="G90" s="28" t="s">
        <v>120</v>
      </c>
      <c r="H90" s="44"/>
      <c r="I90" s="44"/>
      <c r="J90" s="44"/>
      <c r="K90" s="44"/>
      <c r="L90" s="44"/>
      <c r="M90" s="44"/>
      <c r="N90" s="44"/>
      <c r="O90" s="44"/>
      <c r="P90" s="44"/>
      <c r="Q90" s="44"/>
      <c r="R90" s="44"/>
      <c r="S90" s="44"/>
      <c r="T90" s="45">
        <f>H90*_xlfn.XLOOKUP($E90, EFs!$A:$A, EFs!$F:$F)*1000</f>
        <v>0</v>
      </c>
      <c r="U90" s="45">
        <f>I90*_xlfn.XLOOKUP($E90, EFs!$A:$A, EFs!$F:$F)*1000</f>
        <v>0</v>
      </c>
      <c r="V90" s="45">
        <f>J90*_xlfn.XLOOKUP($E90, EFs!$A:$A, EFs!$F:$F)*1000</f>
        <v>0</v>
      </c>
      <c r="W90" s="45">
        <f>K90*_xlfn.XLOOKUP($E90, EFs!$A:$A, EFs!$F:$F)*1000</f>
        <v>0</v>
      </c>
      <c r="X90" s="45">
        <f>L90*_xlfn.XLOOKUP($E90, EFs!$A:$A, EFs!$F:$F)*1000</f>
        <v>0</v>
      </c>
      <c r="Y90" s="45">
        <f>M90*_xlfn.XLOOKUP($E90, EFs!$A:$A, EFs!$F:$F)*1000</f>
        <v>0</v>
      </c>
      <c r="Z90" s="45">
        <f>N90*_xlfn.XLOOKUP($E90, EFs!$A:$A, EFs!$F:$F)*1000</f>
        <v>0</v>
      </c>
      <c r="AA90" s="45">
        <f>O90*_xlfn.XLOOKUP($E90, EFs!$A:$A, EFs!$F:$F)*1000</f>
        <v>0</v>
      </c>
      <c r="AB90" s="45">
        <f>P90*_xlfn.XLOOKUP($E90, EFs!$A:$A, EFs!$F:$F)*1000</f>
        <v>0</v>
      </c>
      <c r="AC90" s="45">
        <f>Q90*_xlfn.XLOOKUP($E90, EFs!$A:$A, EFs!$F:$F)*1000</f>
        <v>0</v>
      </c>
      <c r="AD90" s="45">
        <f>R90*_xlfn.XLOOKUP($E90, EFs!$A:$A, EFs!$F:$F)*1000</f>
        <v>0</v>
      </c>
      <c r="AE90" s="45">
        <f>S90*_xlfn.XLOOKUP($E90, EFs!$A:$A, EFs!$F:$F)*1000</f>
        <v>0</v>
      </c>
      <c r="AF90" s="34">
        <f t="shared" si="2"/>
        <v>0</v>
      </c>
      <c r="AG90" s="44"/>
      <c r="AH90" s="44"/>
      <c r="AI90" s="44"/>
    </row>
    <row r="91" spans="1:35" ht="18" hidden="1" customHeight="1" outlineLevel="1" x14ac:dyDescent="0.3">
      <c r="A91" s="50"/>
      <c r="B91" s="50"/>
      <c r="C91" s="27" t="str">
        <f>'Index Formatting'!$I$4</f>
        <v>O</v>
      </c>
      <c r="D91" s="50" t="s">
        <v>191</v>
      </c>
      <c r="E91" s="28">
        <v>131</v>
      </c>
      <c r="F91" s="28" t="s">
        <v>192</v>
      </c>
      <c r="G91" s="28" t="s">
        <v>80</v>
      </c>
      <c r="H91" s="44"/>
      <c r="I91" s="44"/>
      <c r="J91" s="44"/>
      <c r="K91" s="44"/>
      <c r="L91" s="44"/>
      <c r="M91" s="44"/>
      <c r="N91" s="44"/>
      <c r="O91" s="44"/>
      <c r="P91" s="44"/>
      <c r="Q91" s="44"/>
      <c r="R91" s="44"/>
      <c r="S91" s="44"/>
      <c r="T91" s="45">
        <f>H91*_xlfn.XLOOKUP($E91, EFs!$A:$A, EFs!$F:$F)*1000</f>
        <v>0</v>
      </c>
      <c r="U91" s="45">
        <f>I91*_xlfn.XLOOKUP($E91, EFs!$A:$A, EFs!$F:$F)*1000</f>
        <v>0</v>
      </c>
      <c r="V91" s="45">
        <f>J91*_xlfn.XLOOKUP($E91, EFs!$A:$A, EFs!$F:$F)*1000</f>
        <v>0</v>
      </c>
      <c r="W91" s="45">
        <f>K91*_xlfn.XLOOKUP($E91, EFs!$A:$A, EFs!$F:$F)*1000</f>
        <v>0</v>
      </c>
      <c r="X91" s="45">
        <f>L91*_xlfn.XLOOKUP($E91, EFs!$A:$A, EFs!$F:$F)*1000</f>
        <v>0</v>
      </c>
      <c r="Y91" s="45">
        <f>M91*_xlfn.XLOOKUP($E91, EFs!$A:$A, EFs!$F:$F)*1000</f>
        <v>0</v>
      </c>
      <c r="Z91" s="45">
        <f>N91*_xlfn.XLOOKUP($E91, EFs!$A:$A, EFs!$F:$F)*1000</f>
        <v>0</v>
      </c>
      <c r="AA91" s="45">
        <f>O91*_xlfn.XLOOKUP($E91, EFs!$A:$A, EFs!$F:$F)*1000</f>
        <v>0</v>
      </c>
      <c r="AB91" s="45">
        <f>P91*_xlfn.XLOOKUP($E91, EFs!$A:$A, EFs!$F:$F)*1000</f>
        <v>0</v>
      </c>
      <c r="AC91" s="45">
        <f>Q91*_xlfn.XLOOKUP($E91, EFs!$A:$A, EFs!$F:$F)*1000</f>
        <v>0</v>
      </c>
      <c r="AD91" s="45">
        <f>R91*_xlfn.XLOOKUP($E91, EFs!$A:$A, EFs!$F:$F)*1000</f>
        <v>0</v>
      </c>
      <c r="AE91" s="45">
        <f>S91*_xlfn.XLOOKUP($E91, EFs!$A:$A, EFs!$F:$F)*1000</f>
        <v>0</v>
      </c>
      <c r="AF91" s="34">
        <f t="shared" si="2"/>
        <v>0</v>
      </c>
      <c r="AG91" s="44"/>
      <c r="AH91" s="44"/>
      <c r="AI91" s="44"/>
    </row>
    <row r="92" spans="1:35" ht="18" hidden="1" customHeight="1" outlineLevel="1" x14ac:dyDescent="0.3">
      <c r="A92" s="50"/>
      <c r="B92" s="50"/>
      <c r="C92" s="27" t="str">
        <f>'Index Formatting'!$I$4</f>
        <v>O</v>
      </c>
      <c r="D92" s="50"/>
      <c r="E92" s="28">
        <v>132</v>
      </c>
      <c r="F92" s="28" t="s">
        <v>193</v>
      </c>
      <c r="G92" s="28" t="s">
        <v>80</v>
      </c>
      <c r="H92" s="44"/>
      <c r="I92" s="44"/>
      <c r="J92" s="44"/>
      <c r="K92" s="44"/>
      <c r="L92" s="44"/>
      <c r="M92" s="44"/>
      <c r="N92" s="44"/>
      <c r="O92" s="44"/>
      <c r="P92" s="44"/>
      <c r="Q92" s="44"/>
      <c r="R92" s="44"/>
      <c r="S92" s="44"/>
      <c r="T92" s="45">
        <f>H92*_xlfn.XLOOKUP($E92, EFs!$A:$A, EFs!$F:$F)*1000</f>
        <v>0</v>
      </c>
      <c r="U92" s="45">
        <f>I92*_xlfn.XLOOKUP($E92, EFs!$A:$A, EFs!$F:$F)*1000</f>
        <v>0</v>
      </c>
      <c r="V92" s="45">
        <f>J92*_xlfn.XLOOKUP($E92, EFs!$A:$A, EFs!$F:$F)*1000</f>
        <v>0</v>
      </c>
      <c r="W92" s="45">
        <f>K92*_xlfn.XLOOKUP($E92, EFs!$A:$A, EFs!$F:$F)*1000</f>
        <v>0</v>
      </c>
      <c r="X92" s="45">
        <f>L92*_xlfn.XLOOKUP($E92, EFs!$A:$A, EFs!$F:$F)*1000</f>
        <v>0</v>
      </c>
      <c r="Y92" s="45">
        <f>M92*_xlfn.XLOOKUP($E92, EFs!$A:$A, EFs!$F:$F)*1000</f>
        <v>0</v>
      </c>
      <c r="Z92" s="45">
        <f>N92*_xlfn.XLOOKUP($E92, EFs!$A:$A, EFs!$F:$F)*1000</f>
        <v>0</v>
      </c>
      <c r="AA92" s="45">
        <f>O92*_xlfn.XLOOKUP($E92, EFs!$A:$A, EFs!$F:$F)*1000</f>
        <v>0</v>
      </c>
      <c r="AB92" s="45">
        <f>P92*_xlfn.XLOOKUP($E92, EFs!$A:$A, EFs!$F:$F)*1000</f>
        <v>0</v>
      </c>
      <c r="AC92" s="45">
        <f>Q92*_xlfn.XLOOKUP($E92, EFs!$A:$A, EFs!$F:$F)*1000</f>
        <v>0</v>
      </c>
      <c r="AD92" s="45">
        <f>R92*_xlfn.XLOOKUP($E92, EFs!$A:$A, EFs!$F:$F)*1000</f>
        <v>0</v>
      </c>
      <c r="AE92" s="45">
        <f>S92*_xlfn.XLOOKUP($E92, EFs!$A:$A, EFs!$F:$F)*1000</f>
        <v>0</v>
      </c>
      <c r="AF92" s="34">
        <f t="shared" si="2"/>
        <v>0</v>
      </c>
      <c r="AG92" s="44"/>
      <c r="AH92" s="44"/>
      <c r="AI92" s="44"/>
    </row>
    <row r="93" spans="1:35" ht="18" hidden="1" customHeight="1" outlineLevel="1" x14ac:dyDescent="0.3">
      <c r="A93" s="50"/>
      <c r="B93" s="50"/>
      <c r="C93" s="27" t="str">
        <f>'Index Formatting'!$I$4</f>
        <v>O</v>
      </c>
      <c r="D93" s="50"/>
      <c r="E93" s="28">
        <v>133</v>
      </c>
      <c r="F93" s="28" t="s">
        <v>194</v>
      </c>
      <c r="G93" s="28" t="s">
        <v>80</v>
      </c>
      <c r="H93" s="44"/>
      <c r="I93" s="44"/>
      <c r="J93" s="44"/>
      <c r="K93" s="44"/>
      <c r="L93" s="44"/>
      <c r="M93" s="44"/>
      <c r="N93" s="44"/>
      <c r="O93" s="44"/>
      <c r="P93" s="44"/>
      <c r="Q93" s="44"/>
      <c r="R93" s="44"/>
      <c r="S93" s="44"/>
      <c r="T93" s="45">
        <f>H93*_xlfn.XLOOKUP($E93, EFs!$A:$A, EFs!$F:$F)*1000</f>
        <v>0</v>
      </c>
      <c r="U93" s="45">
        <f>I93*_xlfn.XLOOKUP($E93, EFs!$A:$A, EFs!$F:$F)*1000</f>
        <v>0</v>
      </c>
      <c r="V93" s="45">
        <f>J93*_xlfn.XLOOKUP($E93, EFs!$A:$A, EFs!$F:$F)*1000</f>
        <v>0</v>
      </c>
      <c r="W93" s="45">
        <f>K93*_xlfn.XLOOKUP($E93, EFs!$A:$A, EFs!$F:$F)*1000</f>
        <v>0</v>
      </c>
      <c r="X93" s="45">
        <f>L93*_xlfn.XLOOKUP($E93, EFs!$A:$A, EFs!$F:$F)*1000</f>
        <v>0</v>
      </c>
      <c r="Y93" s="45">
        <f>M93*_xlfn.XLOOKUP($E93, EFs!$A:$A, EFs!$F:$F)*1000</f>
        <v>0</v>
      </c>
      <c r="Z93" s="45">
        <f>N93*_xlfn.XLOOKUP($E93, EFs!$A:$A, EFs!$F:$F)*1000</f>
        <v>0</v>
      </c>
      <c r="AA93" s="45">
        <f>O93*_xlfn.XLOOKUP($E93, EFs!$A:$A, EFs!$F:$F)*1000</f>
        <v>0</v>
      </c>
      <c r="AB93" s="45">
        <f>P93*_xlfn.XLOOKUP($E93, EFs!$A:$A, EFs!$F:$F)*1000</f>
        <v>0</v>
      </c>
      <c r="AC93" s="45">
        <f>Q93*_xlfn.XLOOKUP($E93, EFs!$A:$A, EFs!$F:$F)*1000</f>
        <v>0</v>
      </c>
      <c r="AD93" s="45">
        <f>R93*_xlfn.XLOOKUP($E93, EFs!$A:$A, EFs!$F:$F)*1000</f>
        <v>0</v>
      </c>
      <c r="AE93" s="45">
        <f>S93*_xlfn.XLOOKUP($E93, EFs!$A:$A, EFs!$F:$F)*1000</f>
        <v>0</v>
      </c>
      <c r="AF93" s="34">
        <f t="shared" si="2"/>
        <v>0</v>
      </c>
      <c r="AG93" s="44"/>
      <c r="AH93" s="44"/>
      <c r="AI93" s="44"/>
    </row>
    <row r="94" spans="1:35" ht="18" hidden="1" customHeight="1" outlineLevel="1" x14ac:dyDescent="0.3">
      <c r="A94" s="50"/>
      <c r="B94" s="50"/>
      <c r="C94" s="27" t="str">
        <f>'Index Formatting'!$I$4</f>
        <v>O</v>
      </c>
      <c r="D94" s="50"/>
      <c r="E94" s="28">
        <v>134</v>
      </c>
      <c r="F94" s="28" t="s">
        <v>195</v>
      </c>
      <c r="G94" s="28" t="s">
        <v>80</v>
      </c>
      <c r="H94" s="44"/>
      <c r="I94" s="44"/>
      <c r="J94" s="44"/>
      <c r="K94" s="44"/>
      <c r="L94" s="44"/>
      <c r="M94" s="44"/>
      <c r="N94" s="44"/>
      <c r="O94" s="44"/>
      <c r="P94" s="44"/>
      <c r="Q94" s="44"/>
      <c r="R94" s="44"/>
      <c r="S94" s="44"/>
      <c r="T94" s="45">
        <f>H94*_xlfn.XLOOKUP($E94, EFs!$A:$A, EFs!$F:$F)*1000</f>
        <v>0</v>
      </c>
      <c r="U94" s="45">
        <f>I94*_xlfn.XLOOKUP($E94, EFs!$A:$A, EFs!$F:$F)*1000</f>
        <v>0</v>
      </c>
      <c r="V94" s="45">
        <f>J94*_xlfn.XLOOKUP($E94, EFs!$A:$A, EFs!$F:$F)*1000</f>
        <v>0</v>
      </c>
      <c r="W94" s="45">
        <f>K94*_xlfn.XLOOKUP($E94, EFs!$A:$A, EFs!$F:$F)*1000</f>
        <v>0</v>
      </c>
      <c r="X94" s="45">
        <f>L94*_xlfn.XLOOKUP($E94, EFs!$A:$A, EFs!$F:$F)*1000</f>
        <v>0</v>
      </c>
      <c r="Y94" s="45">
        <f>M94*_xlfn.XLOOKUP($E94, EFs!$A:$A, EFs!$F:$F)*1000</f>
        <v>0</v>
      </c>
      <c r="Z94" s="45">
        <f>N94*_xlfn.XLOOKUP($E94, EFs!$A:$A, EFs!$F:$F)*1000</f>
        <v>0</v>
      </c>
      <c r="AA94" s="45">
        <f>O94*_xlfn.XLOOKUP($E94, EFs!$A:$A, EFs!$F:$F)*1000</f>
        <v>0</v>
      </c>
      <c r="AB94" s="45">
        <f>P94*_xlfn.XLOOKUP($E94, EFs!$A:$A, EFs!$F:$F)*1000</f>
        <v>0</v>
      </c>
      <c r="AC94" s="45">
        <f>Q94*_xlfn.XLOOKUP($E94, EFs!$A:$A, EFs!$F:$F)*1000</f>
        <v>0</v>
      </c>
      <c r="AD94" s="45">
        <f>R94*_xlfn.XLOOKUP($E94, EFs!$A:$A, EFs!$F:$F)*1000</f>
        <v>0</v>
      </c>
      <c r="AE94" s="45">
        <f>S94*_xlfn.XLOOKUP($E94, EFs!$A:$A, EFs!$F:$F)*1000</f>
        <v>0</v>
      </c>
      <c r="AF94" s="34">
        <f t="shared" si="2"/>
        <v>0</v>
      </c>
      <c r="AG94" s="44"/>
      <c r="AH94" s="44"/>
      <c r="AI94" s="44"/>
    </row>
    <row r="95" spans="1:35" ht="18" hidden="1" customHeight="1" outlineLevel="1" x14ac:dyDescent="0.3">
      <c r="A95" s="50"/>
      <c r="B95" s="50"/>
      <c r="C95" s="27" t="str">
        <f>'Index Formatting'!$I$4</f>
        <v>O</v>
      </c>
      <c r="D95" s="50"/>
      <c r="E95" s="28">
        <v>135</v>
      </c>
      <c r="F95" s="28" t="s">
        <v>196</v>
      </c>
      <c r="G95" s="28" t="s">
        <v>80</v>
      </c>
      <c r="H95" s="44"/>
      <c r="I95" s="44"/>
      <c r="J95" s="44"/>
      <c r="K95" s="44"/>
      <c r="L95" s="44"/>
      <c r="M95" s="44"/>
      <c r="N95" s="44"/>
      <c r="O95" s="44"/>
      <c r="P95" s="44"/>
      <c r="Q95" s="44"/>
      <c r="R95" s="44"/>
      <c r="S95" s="44"/>
      <c r="T95" s="45">
        <f>H95*_xlfn.XLOOKUP($E95, EFs!$A:$A, EFs!$F:$F)*1000</f>
        <v>0</v>
      </c>
      <c r="U95" s="45">
        <f>I95*_xlfn.XLOOKUP($E95, EFs!$A:$A, EFs!$F:$F)*1000</f>
        <v>0</v>
      </c>
      <c r="V95" s="45">
        <f>J95*_xlfn.XLOOKUP($E95, EFs!$A:$A, EFs!$F:$F)*1000</f>
        <v>0</v>
      </c>
      <c r="W95" s="45">
        <f>K95*_xlfn.XLOOKUP($E95, EFs!$A:$A, EFs!$F:$F)*1000</f>
        <v>0</v>
      </c>
      <c r="X95" s="45">
        <f>L95*_xlfn.XLOOKUP($E95, EFs!$A:$A, EFs!$F:$F)*1000</f>
        <v>0</v>
      </c>
      <c r="Y95" s="45">
        <f>M95*_xlfn.XLOOKUP($E95, EFs!$A:$A, EFs!$F:$F)*1000</f>
        <v>0</v>
      </c>
      <c r="Z95" s="45">
        <f>N95*_xlfn.XLOOKUP($E95, EFs!$A:$A, EFs!$F:$F)*1000</f>
        <v>0</v>
      </c>
      <c r="AA95" s="45">
        <f>O95*_xlfn.XLOOKUP($E95, EFs!$A:$A, EFs!$F:$F)*1000</f>
        <v>0</v>
      </c>
      <c r="AB95" s="45">
        <f>P95*_xlfn.XLOOKUP($E95, EFs!$A:$A, EFs!$F:$F)*1000</f>
        <v>0</v>
      </c>
      <c r="AC95" s="45">
        <f>Q95*_xlfn.XLOOKUP($E95, EFs!$A:$A, EFs!$F:$F)*1000</f>
        <v>0</v>
      </c>
      <c r="AD95" s="45">
        <f>R95*_xlfn.XLOOKUP($E95, EFs!$A:$A, EFs!$F:$F)*1000</f>
        <v>0</v>
      </c>
      <c r="AE95" s="45">
        <f>S95*_xlfn.XLOOKUP($E95, EFs!$A:$A, EFs!$F:$F)*1000</f>
        <v>0</v>
      </c>
      <c r="AF95" s="34">
        <f t="shared" si="2"/>
        <v>0</v>
      </c>
      <c r="AG95" s="44"/>
      <c r="AH95" s="44"/>
      <c r="AI95" s="44"/>
    </row>
    <row r="96" spans="1:35" ht="18" hidden="1" customHeight="1" outlineLevel="1" x14ac:dyDescent="0.3">
      <c r="A96" s="50"/>
      <c r="B96" s="50"/>
      <c r="C96" s="27" t="str">
        <f>'Index Formatting'!$I$4</f>
        <v>O</v>
      </c>
      <c r="D96" s="50"/>
      <c r="E96" s="28">
        <v>136</v>
      </c>
      <c r="F96" s="28" t="s">
        <v>197</v>
      </c>
      <c r="G96" s="28" t="s">
        <v>80</v>
      </c>
      <c r="H96" s="44"/>
      <c r="I96" s="44"/>
      <c r="J96" s="44"/>
      <c r="K96" s="44"/>
      <c r="L96" s="44"/>
      <c r="M96" s="44"/>
      <c r="N96" s="44"/>
      <c r="O96" s="44"/>
      <c r="P96" s="44"/>
      <c r="Q96" s="44"/>
      <c r="R96" s="44"/>
      <c r="S96" s="44"/>
      <c r="T96" s="45">
        <f>H96*_xlfn.XLOOKUP($E96, EFs!$A:$A, EFs!$F:$F)*1000</f>
        <v>0</v>
      </c>
      <c r="U96" s="45">
        <f>I96*_xlfn.XLOOKUP($E96, EFs!$A:$A, EFs!$F:$F)*1000</f>
        <v>0</v>
      </c>
      <c r="V96" s="45">
        <f>J96*_xlfn.XLOOKUP($E96, EFs!$A:$A, EFs!$F:$F)*1000</f>
        <v>0</v>
      </c>
      <c r="W96" s="45">
        <f>K96*_xlfn.XLOOKUP($E96, EFs!$A:$A, EFs!$F:$F)*1000</f>
        <v>0</v>
      </c>
      <c r="X96" s="45">
        <f>L96*_xlfn.XLOOKUP($E96, EFs!$A:$A, EFs!$F:$F)*1000</f>
        <v>0</v>
      </c>
      <c r="Y96" s="45">
        <f>M96*_xlfn.XLOOKUP($E96, EFs!$A:$A, EFs!$F:$F)*1000</f>
        <v>0</v>
      </c>
      <c r="Z96" s="45">
        <f>N96*_xlfn.XLOOKUP($E96, EFs!$A:$A, EFs!$F:$F)*1000</f>
        <v>0</v>
      </c>
      <c r="AA96" s="45">
        <f>O96*_xlfn.XLOOKUP($E96, EFs!$A:$A, EFs!$F:$F)*1000</f>
        <v>0</v>
      </c>
      <c r="AB96" s="45">
        <f>P96*_xlfn.XLOOKUP($E96, EFs!$A:$A, EFs!$F:$F)*1000</f>
        <v>0</v>
      </c>
      <c r="AC96" s="45">
        <f>Q96*_xlfn.XLOOKUP($E96, EFs!$A:$A, EFs!$F:$F)*1000</f>
        <v>0</v>
      </c>
      <c r="AD96" s="45">
        <f>R96*_xlfn.XLOOKUP($E96, EFs!$A:$A, EFs!$F:$F)*1000</f>
        <v>0</v>
      </c>
      <c r="AE96" s="45">
        <f>S96*_xlfn.XLOOKUP($E96, EFs!$A:$A, EFs!$F:$F)*1000</f>
        <v>0</v>
      </c>
      <c r="AF96" s="34">
        <f t="shared" si="2"/>
        <v>0</v>
      </c>
      <c r="AG96" s="44"/>
      <c r="AH96" s="44"/>
      <c r="AI96" s="44"/>
    </row>
    <row r="97" spans="1:35" ht="18" hidden="1" customHeight="1" outlineLevel="1" x14ac:dyDescent="0.3">
      <c r="A97" s="50"/>
      <c r="B97" s="50"/>
      <c r="C97" s="27" t="str">
        <f>'Index Formatting'!$I$4</f>
        <v>O</v>
      </c>
      <c r="D97" s="50"/>
      <c r="E97" s="28">
        <v>137</v>
      </c>
      <c r="F97" s="28" t="s">
        <v>198</v>
      </c>
      <c r="G97" s="28" t="s">
        <v>80</v>
      </c>
      <c r="H97" s="44"/>
      <c r="I97" s="44"/>
      <c r="J97" s="44"/>
      <c r="K97" s="44"/>
      <c r="L97" s="44"/>
      <c r="M97" s="44"/>
      <c r="N97" s="44"/>
      <c r="O97" s="44"/>
      <c r="P97" s="44"/>
      <c r="Q97" s="44"/>
      <c r="R97" s="44"/>
      <c r="S97" s="44"/>
      <c r="T97" s="45">
        <f>H97*_xlfn.XLOOKUP($E97, EFs!$A:$A, EFs!$F:$F)*1000</f>
        <v>0</v>
      </c>
      <c r="U97" s="45">
        <f>I97*_xlfn.XLOOKUP($E97, EFs!$A:$A, EFs!$F:$F)*1000</f>
        <v>0</v>
      </c>
      <c r="V97" s="45">
        <f>J97*_xlfn.XLOOKUP($E97, EFs!$A:$A, EFs!$F:$F)*1000</f>
        <v>0</v>
      </c>
      <c r="W97" s="45">
        <f>K97*_xlfn.XLOOKUP($E97, EFs!$A:$A, EFs!$F:$F)*1000</f>
        <v>0</v>
      </c>
      <c r="X97" s="45">
        <f>L97*_xlfn.XLOOKUP($E97, EFs!$A:$A, EFs!$F:$F)*1000</f>
        <v>0</v>
      </c>
      <c r="Y97" s="45">
        <f>M97*_xlfn.XLOOKUP($E97, EFs!$A:$A, EFs!$F:$F)*1000</f>
        <v>0</v>
      </c>
      <c r="Z97" s="45">
        <f>N97*_xlfn.XLOOKUP($E97, EFs!$A:$A, EFs!$F:$F)*1000</f>
        <v>0</v>
      </c>
      <c r="AA97" s="45">
        <f>O97*_xlfn.XLOOKUP($E97, EFs!$A:$A, EFs!$F:$F)*1000</f>
        <v>0</v>
      </c>
      <c r="AB97" s="45">
        <f>P97*_xlfn.XLOOKUP($E97, EFs!$A:$A, EFs!$F:$F)*1000</f>
        <v>0</v>
      </c>
      <c r="AC97" s="45">
        <f>Q97*_xlfn.XLOOKUP($E97, EFs!$A:$A, EFs!$F:$F)*1000</f>
        <v>0</v>
      </c>
      <c r="AD97" s="45">
        <f>R97*_xlfn.XLOOKUP($E97, EFs!$A:$A, EFs!$F:$F)*1000</f>
        <v>0</v>
      </c>
      <c r="AE97" s="45">
        <f>S97*_xlfn.XLOOKUP($E97, EFs!$A:$A, EFs!$F:$F)*1000</f>
        <v>0</v>
      </c>
      <c r="AF97" s="34">
        <f t="shared" si="2"/>
        <v>0</v>
      </c>
      <c r="AG97" s="44"/>
      <c r="AH97" s="44"/>
      <c r="AI97" s="44"/>
    </row>
    <row r="98" spans="1:35" ht="18" hidden="1" customHeight="1" outlineLevel="1" x14ac:dyDescent="0.3">
      <c r="A98" s="50"/>
      <c r="B98" s="50"/>
      <c r="C98" s="27" t="str">
        <f>'Index Formatting'!$I$4</f>
        <v>O</v>
      </c>
      <c r="D98" s="50"/>
      <c r="E98" s="28">
        <v>138</v>
      </c>
      <c r="F98" s="28" t="s">
        <v>199</v>
      </c>
      <c r="G98" s="28" t="s">
        <v>80</v>
      </c>
      <c r="H98" s="44"/>
      <c r="I98" s="44"/>
      <c r="J98" s="44"/>
      <c r="K98" s="44"/>
      <c r="L98" s="44"/>
      <c r="M98" s="44"/>
      <c r="N98" s="44"/>
      <c r="O98" s="44"/>
      <c r="P98" s="44"/>
      <c r="Q98" s="44"/>
      <c r="R98" s="44"/>
      <c r="S98" s="44"/>
      <c r="T98" s="45">
        <f>H98*_xlfn.XLOOKUP($E98, EFs!$A:$A, EFs!$F:$F)*1000</f>
        <v>0</v>
      </c>
      <c r="U98" s="45">
        <f>I98*_xlfn.XLOOKUP($E98, EFs!$A:$A, EFs!$F:$F)*1000</f>
        <v>0</v>
      </c>
      <c r="V98" s="45">
        <f>J98*_xlfn.XLOOKUP($E98, EFs!$A:$A, EFs!$F:$F)*1000</f>
        <v>0</v>
      </c>
      <c r="W98" s="45">
        <f>K98*_xlfn.XLOOKUP($E98, EFs!$A:$A, EFs!$F:$F)*1000</f>
        <v>0</v>
      </c>
      <c r="X98" s="45">
        <f>L98*_xlfn.XLOOKUP($E98, EFs!$A:$A, EFs!$F:$F)*1000</f>
        <v>0</v>
      </c>
      <c r="Y98" s="45">
        <f>M98*_xlfn.XLOOKUP($E98, EFs!$A:$A, EFs!$F:$F)*1000</f>
        <v>0</v>
      </c>
      <c r="Z98" s="45">
        <f>N98*_xlfn.XLOOKUP($E98, EFs!$A:$A, EFs!$F:$F)*1000</f>
        <v>0</v>
      </c>
      <c r="AA98" s="45">
        <f>O98*_xlfn.XLOOKUP($E98, EFs!$A:$A, EFs!$F:$F)*1000</f>
        <v>0</v>
      </c>
      <c r="AB98" s="45">
        <f>P98*_xlfn.XLOOKUP($E98, EFs!$A:$A, EFs!$F:$F)*1000</f>
        <v>0</v>
      </c>
      <c r="AC98" s="45">
        <f>Q98*_xlfn.XLOOKUP($E98, EFs!$A:$A, EFs!$F:$F)*1000</f>
        <v>0</v>
      </c>
      <c r="AD98" s="45">
        <f>R98*_xlfn.XLOOKUP($E98, EFs!$A:$A, EFs!$F:$F)*1000</f>
        <v>0</v>
      </c>
      <c r="AE98" s="45">
        <f>S98*_xlfn.XLOOKUP($E98, EFs!$A:$A, EFs!$F:$F)*1000</f>
        <v>0</v>
      </c>
      <c r="AF98" s="34">
        <f t="shared" si="2"/>
        <v>0</v>
      </c>
      <c r="AG98" s="44"/>
      <c r="AH98" s="44"/>
      <c r="AI98" s="44"/>
    </row>
    <row r="99" spans="1:35" ht="18" hidden="1" customHeight="1" outlineLevel="1" x14ac:dyDescent="0.3">
      <c r="A99" s="50"/>
      <c r="B99" s="50"/>
      <c r="C99" s="27" t="str">
        <f>'Index Formatting'!$I$4</f>
        <v>O</v>
      </c>
      <c r="D99" s="50"/>
      <c r="E99" s="28">
        <v>139</v>
      </c>
      <c r="F99" s="28" t="s">
        <v>200</v>
      </c>
      <c r="G99" s="28" t="s">
        <v>80</v>
      </c>
      <c r="H99" s="44"/>
      <c r="I99" s="44"/>
      <c r="J99" s="44"/>
      <c r="K99" s="44"/>
      <c r="L99" s="44"/>
      <c r="M99" s="44"/>
      <c r="N99" s="44"/>
      <c r="O99" s="44"/>
      <c r="P99" s="44"/>
      <c r="Q99" s="44"/>
      <c r="R99" s="44"/>
      <c r="S99" s="44"/>
      <c r="T99" s="45">
        <f>H99*_xlfn.XLOOKUP($E99, EFs!$A:$A, EFs!$F:$F)*1000</f>
        <v>0</v>
      </c>
      <c r="U99" s="45">
        <f>I99*_xlfn.XLOOKUP($E99, EFs!$A:$A, EFs!$F:$F)*1000</f>
        <v>0</v>
      </c>
      <c r="V99" s="45">
        <f>J99*_xlfn.XLOOKUP($E99, EFs!$A:$A, EFs!$F:$F)*1000</f>
        <v>0</v>
      </c>
      <c r="W99" s="45">
        <f>K99*_xlfn.XLOOKUP($E99, EFs!$A:$A, EFs!$F:$F)*1000</f>
        <v>0</v>
      </c>
      <c r="X99" s="45">
        <f>L99*_xlfn.XLOOKUP($E99, EFs!$A:$A, EFs!$F:$F)*1000</f>
        <v>0</v>
      </c>
      <c r="Y99" s="45">
        <f>M99*_xlfn.XLOOKUP($E99, EFs!$A:$A, EFs!$F:$F)*1000</f>
        <v>0</v>
      </c>
      <c r="Z99" s="45">
        <f>N99*_xlfn.XLOOKUP($E99, EFs!$A:$A, EFs!$F:$F)*1000</f>
        <v>0</v>
      </c>
      <c r="AA99" s="45">
        <f>O99*_xlfn.XLOOKUP($E99, EFs!$A:$A, EFs!$F:$F)*1000</f>
        <v>0</v>
      </c>
      <c r="AB99" s="45">
        <f>P99*_xlfn.XLOOKUP($E99, EFs!$A:$A, EFs!$F:$F)*1000</f>
        <v>0</v>
      </c>
      <c r="AC99" s="45">
        <f>Q99*_xlfn.XLOOKUP($E99, EFs!$A:$A, EFs!$F:$F)*1000</f>
        <v>0</v>
      </c>
      <c r="AD99" s="45">
        <f>R99*_xlfn.XLOOKUP($E99, EFs!$A:$A, EFs!$F:$F)*1000</f>
        <v>0</v>
      </c>
      <c r="AE99" s="45">
        <f>S99*_xlfn.XLOOKUP($E99, EFs!$A:$A, EFs!$F:$F)*1000</f>
        <v>0</v>
      </c>
      <c r="AF99" s="34">
        <f t="shared" si="2"/>
        <v>0</v>
      </c>
      <c r="AG99" s="44"/>
      <c r="AH99" s="44"/>
      <c r="AI99" s="44"/>
    </row>
    <row r="100" spans="1:35" ht="18" hidden="1" customHeight="1" outlineLevel="1" x14ac:dyDescent="0.3">
      <c r="A100" s="50"/>
      <c r="B100" s="50"/>
      <c r="C100" s="27" t="str">
        <f>'Index Formatting'!$I$4</f>
        <v>O</v>
      </c>
      <c r="D100" s="50"/>
      <c r="E100" s="28">
        <v>140</v>
      </c>
      <c r="F100" s="28" t="s">
        <v>201</v>
      </c>
      <c r="G100" s="28" t="s">
        <v>80</v>
      </c>
      <c r="H100" s="44"/>
      <c r="I100" s="44"/>
      <c r="J100" s="44"/>
      <c r="K100" s="44"/>
      <c r="L100" s="44"/>
      <c r="M100" s="44"/>
      <c r="N100" s="44"/>
      <c r="O100" s="44"/>
      <c r="P100" s="44"/>
      <c r="Q100" s="44"/>
      <c r="R100" s="44"/>
      <c r="S100" s="44"/>
      <c r="T100" s="45">
        <f>H100*_xlfn.XLOOKUP($E100, EFs!$A:$A, EFs!$F:$F)*1000</f>
        <v>0</v>
      </c>
      <c r="U100" s="45">
        <f>I100*_xlfn.XLOOKUP($E100, EFs!$A:$A, EFs!$F:$F)*1000</f>
        <v>0</v>
      </c>
      <c r="V100" s="45">
        <f>J100*_xlfn.XLOOKUP($E100, EFs!$A:$A, EFs!$F:$F)*1000</f>
        <v>0</v>
      </c>
      <c r="W100" s="45">
        <f>K100*_xlfn.XLOOKUP($E100, EFs!$A:$A, EFs!$F:$F)*1000</f>
        <v>0</v>
      </c>
      <c r="X100" s="45">
        <f>L100*_xlfn.XLOOKUP($E100, EFs!$A:$A, EFs!$F:$F)*1000</f>
        <v>0</v>
      </c>
      <c r="Y100" s="45">
        <f>M100*_xlfn.XLOOKUP($E100, EFs!$A:$A, EFs!$F:$F)*1000</f>
        <v>0</v>
      </c>
      <c r="Z100" s="45">
        <f>N100*_xlfn.XLOOKUP($E100, EFs!$A:$A, EFs!$F:$F)*1000</f>
        <v>0</v>
      </c>
      <c r="AA100" s="45">
        <f>O100*_xlfn.XLOOKUP($E100, EFs!$A:$A, EFs!$F:$F)*1000</f>
        <v>0</v>
      </c>
      <c r="AB100" s="45">
        <f>P100*_xlfn.XLOOKUP($E100, EFs!$A:$A, EFs!$F:$F)*1000</f>
        <v>0</v>
      </c>
      <c r="AC100" s="45">
        <f>Q100*_xlfn.XLOOKUP($E100, EFs!$A:$A, EFs!$F:$F)*1000</f>
        <v>0</v>
      </c>
      <c r="AD100" s="45">
        <f>R100*_xlfn.XLOOKUP($E100, EFs!$A:$A, EFs!$F:$F)*1000</f>
        <v>0</v>
      </c>
      <c r="AE100" s="45">
        <f>S100*_xlfn.XLOOKUP($E100, EFs!$A:$A, EFs!$F:$F)*1000</f>
        <v>0</v>
      </c>
      <c r="AF100" s="34">
        <f t="shared" si="2"/>
        <v>0</v>
      </c>
      <c r="AG100" s="44"/>
      <c r="AH100" s="44"/>
      <c r="AI100" s="44"/>
    </row>
    <row r="101" spans="1:35" ht="18" hidden="1" customHeight="1" outlineLevel="1" x14ac:dyDescent="0.3">
      <c r="A101" s="50"/>
      <c r="B101" s="50"/>
      <c r="C101" s="27" t="str">
        <f>'Index Formatting'!$I$4</f>
        <v>O</v>
      </c>
      <c r="D101" s="50"/>
      <c r="E101" s="28">
        <v>141</v>
      </c>
      <c r="F101" s="28" t="s">
        <v>202</v>
      </c>
      <c r="G101" s="28" t="s">
        <v>80</v>
      </c>
      <c r="H101" s="44"/>
      <c r="I101" s="44"/>
      <c r="J101" s="44"/>
      <c r="K101" s="44"/>
      <c r="L101" s="44"/>
      <c r="M101" s="44"/>
      <c r="N101" s="44"/>
      <c r="O101" s="44"/>
      <c r="P101" s="44"/>
      <c r="Q101" s="44"/>
      <c r="R101" s="44"/>
      <c r="S101" s="44"/>
      <c r="T101" s="45">
        <f>H101*_xlfn.XLOOKUP($E101, EFs!$A:$A, EFs!$F:$F)*1000</f>
        <v>0</v>
      </c>
      <c r="U101" s="45">
        <f>I101*_xlfn.XLOOKUP($E101, EFs!$A:$A, EFs!$F:$F)*1000</f>
        <v>0</v>
      </c>
      <c r="V101" s="45">
        <f>J101*_xlfn.XLOOKUP($E101, EFs!$A:$A, EFs!$F:$F)*1000</f>
        <v>0</v>
      </c>
      <c r="W101" s="45">
        <f>K101*_xlfn.XLOOKUP($E101, EFs!$A:$A, EFs!$F:$F)*1000</f>
        <v>0</v>
      </c>
      <c r="X101" s="45">
        <f>L101*_xlfn.XLOOKUP($E101, EFs!$A:$A, EFs!$F:$F)*1000</f>
        <v>0</v>
      </c>
      <c r="Y101" s="45">
        <f>M101*_xlfn.XLOOKUP($E101, EFs!$A:$A, EFs!$F:$F)*1000</f>
        <v>0</v>
      </c>
      <c r="Z101" s="45">
        <f>N101*_xlfn.XLOOKUP($E101, EFs!$A:$A, EFs!$F:$F)*1000</f>
        <v>0</v>
      </c>
      <c r="AA101" s="45">
        <f>O101*_xlfn.XLOOKUP($E101, EFs!$A:$A, EFs!$F:$F)*1000</f>
        <v>0</v>
      </c>
      <c r="AB101" s="45">
        <f>P101*_xlfn.XLOOKUP($E101, EFs!$A:$A, EFs!$F:$F)*1000</f>
        <v>0</v>
      </c>
      <c r="AC101" s="45">
        <f>Q101*_xlfn.XLOOKUP($E101, EFs!$A:$A, EFs!$F:$F)*1000</f>
        <v>0</v>
      </c>
      <c r="AD101" s="45">
        <f>R101*_xlfn.XLOOKUP($E101, EFs!$A:$A, EFs!$F:$F)*1000</f>
        <v>0</v>
      </c>
      <c r="AE101" s="45">
        <f>S101*_xlfn.XLOOKUP($E101, EFs!$A:$A, EFs!$F:$F)*1000</f>
        <v>0</v>
      </c>
      <c r="AF101" s="34">
        <f t="shared" si="2"/>
        <v>0</v>
      </c>
      <c r="AG101" s="44"/>
      <c r="AH101" s="44"/>
      <c r="AI101" s="44"/>
    </row>
    <row r="102" spans="1:35" ht="18" hidden="1" customHeight="1" outlineLevel="1" x14ac:dyDescent="0.3">
      <c r="A102" s="50"/>
      <c r="B102" s="50"/>
      <c r="C102" s="27" t="str">
        <f>'Index Formatting'!$I$4</f>
        <v>O</v>
      </c>
      <c r="D102" s="50"/>
      <c r="E102" s="28">
        <v>142</v>
      </c>
      <c r="F102" s="28" t="s">
        <v>203</v>
      </c>
      <c r="G102" s="28" t="s">
        <v>80</v>
      </c>
      <c r="H102" s="44"/>
      <c r="I102" s="44"/>
      <c r="J102" s="44"/>
      <c r="K102" s="44"/>
      <c r="L102" s="44"/>
      <c r="M102" s="44"/>
      <c r="N102" s="44"/>
      <c r="O102" s="44"/>
      <c r="P102" s="44"/>
      <c r="Q102" s="44"/>
      <c r="R102" s="44"/>
      <c r="S102" s="44"/>
      <c r="T102" s="45">
        <f>H102*_xlfn.XLOOKUP($E102, EFs!$A:$A, EFs!$F:$F)*1000</f>
        <v>0</v>
      </c>
      <c r="U102" s="45">
        <f>I102*_xlfn.XLOOKUP($E102, EFs!$A:$A, EFs!$F:$F)*1000</f>
        <v>0</v>
      </c>
      <c r="V102" s="45">
        <f>J102*_xlfn.XLOOKUP($E102, EFs!$A:$A, EFs!$F:$F)*1000</f>
        <v>0</v>
      </c>
      <c r="W102" s="45">
        <f>K102*_xlfn.XLOOKUP($E102, EFs!$A:$A, EFs!$F:$F)*1000</f>
        <v>0</v>
      </c>
      <c r="X102" s="45">
        <f>L102*_xlfn.XLOOKUP($E102, EFs!$A:$A, EFs!$F:$F)*1000</f>
        <v>0</v>
      </c>
      <c r="Y102" s="45">
        <f>M102*_xlfn.XLOOKUP($E102, EFs!$A:$A, EFs!$F:$F)*1000</f>
        <v>0</v>
      </c>
      <c r="Z102" s="45">
        <f>N102*_xlfn.XLOOKUP($E102, EFs!$A:$A, EFs!$F:$F)*1000</f>
        <v>0</v>
      </c>
      <c r="AA102" s="45">
        <f>O102*_xlfn.XLOOKUP($E102, EFs!$A:$A, EFs!$F:$F)*1000</f>
        <v>0</v>
      </c>
      <c r="AB102" s="45">
        <f>P102*_xlfn.XLOOKUP($E102, EFs!$A:$A, EFs!$F:$F)*1000</f>
        <v>0</v>
      </c>
      <c r="AC102" s="45">
        <f>Q102*_xlfn.XLOOKUP($E102, EFs!$A:$A, EFs!$F:$F)*1000</f>
        <v>0</v>
      </c>
      <c r="AD102" s="45">
        <f>R102*_xlfn.XLOOKUP($E102, EFs!$A:$A, EFs!$F:$F)*1000</f>
        <v>0</v>
      </c>
      <c r="AE102" s="45">
        <f>S102*_xlfn.XLOOKUP($E102, EFs!$A:$A, EFs!$F:$F)*1000</f>
        <v>0</v>
      </c>
      <c r="AF102" s="34">
        <f t="shared" si="2"/>
        <v>0</v>
      </c>
      <c r="AG102" s="44"/>
      <c r="AH102" s="44"/>
      <c r="AI102" s="44"/>
    </row>
    <row r="103" spans="1:35" ht="18" hidden="1" customHeight="1" outlineLevel="1" x14ac:dyDescent="0.3">
      <c r="A103" s="50"/>
      <c r="B103" s="50"/>
      <c r="C103" s="27" t="str">
        <f>'Index Formatting'!$I$3</f>
        <v>M</v>
      </c>
      <c r="D103" s="50" t="s">
        <v>79</v>
      </c>
      <c r="E103" s="28">
        <v>143</v>
      </c>
      <c r="F103" s="28" t="s">
        <v>102</v>
      </c>
      <c r="G103" s="28" t="s">
        <v>70</v>
      </c>
      <c r="H103" s="44"/>
      <c r="I103" s="44"/>
      <c r="J103" s="44"/>
      <c r="K103" s="44"/>
      <c r="L103" s="44"/>
      <c r="M103" s="44"/>
      <c r="N103" s="44"/>
      <c r="O103" s="44"/>
      <c r="P103" s="44"/>
      <c r="Q103" s="44"/>
      <c r="R103" s="44"/>
      <c r="S103" s="44"/>
      <c r="T103" s="45">
        <f>H103*_xlfn.XLOOKUP($E103, EFs!$A:$A, EFs!$F:$F)*1000</f>
        <v>0</v>
      </c>
      <c r="U103" s="45">
        <f>I103*_xlfn.XLOOKUP($E103, EFs!$A:$A, EFs!$F:$F)*1000</f>
        <v>0</v>
      </c>
      <c r="V103" s="45">
        <f>J103*_xlfn.XLOOKUP($E103, EFs!$A:$A, EFs!$F:$F)*1000</f>
        <v>0</v>
      </c>
      <c r="W103" s="45">
        <f>K103*_xlfn.XLOOKUP($E103, EFs!$A:$A, EFs!$F:$F)*1000</f>
        <v>0</v>
      </c>
      <c r="X103" s="45">
        <f>L103*_xlfn.XLOOKUP($E103, EFs!$A:$A, EFs!$F:$F)*1000</f>
        <v>0</v>
      </c>
      <c r="Y103" s="45">
        <f>M103*_xlfn.XLOOKUP($E103, EFs!$A:$A, EFs!$F:$F)*1000</f>
        <v>0</v>
      </c>
      <c r="Z103" s="45">
        <f>N103*_xlfn.XLOOKUP($E103, EFs!$A:$A, EFs!$F:$F)*1000</f>
        <v>0</v>
      </c>
      <c r="AA103" s="45">
        <f>O103*_xlfn.XLOOKUP($E103, EFs!$A:$A, EFs!$F:$F)*1000</f>
        <v>0</v>
      </c>
      <c r="AB103" s="45">
        <f>P103*_xlfn.XLOOKUP($E103, EFs!$A:$A, EFs!$F:$F)*1000</f>
        <v>0</v>
      </c>
      <c r="AC103" s="45">
        <f>Q103*_xlfn.XLOOKUP($E103, EFs!$A:$A, EFs!$F:$F)*1000</f>
        <v>0</v>
      </c>
      <c r="AD103" s="45">
        <f>R103*_xlfn.XLOOKUP($E103, EFs!$A:$A, EFs!$F:$F)*1000</f>
        <v>0</v>
      </c>
      <c r="AE103" s="45">
        <f>S103*_xlfn.XLOOKUP($E103, EFs!$A:$A, EFs!$F:$F)*1000</f>
        <v>0</v>
      </c>
      <c r="AF103" s="34">
        <f t="shared" si="2"/>
        <v>0</v>
      </c>
      <c r="AG103" s="44"/>
      <c r="AH103" s="44"/>
      <c r="AI103" s="44"/>
    </row>
    <row r="104" spans="1:35" ht="18" hidden="1" customHeight="1" outlineLevel="1" x14ac:dyDescent="0.3">
      <c r="A104" s="50"/>
      <c r="B104" s="50"/>
      <c r="C104" s="27" t="str">
        <f>'Index Formatting'!$I$3</f>
        <v>M</v>
      </c>
      <c r="D104" s="50"/>
      <c r="E104" s="28">
        <v>144</v>
      </c>
      <c r="F104" s="28" t="s">
        <v>103</v>
      </c>
      <c r="G104" s="28" t="s">
        <v>70</v>
      </c>
      <c r="H104" s="44"/>
      <c r="I104" s="44"/>
      <c r="J104" s="44"/>
      <c r="K104" s="44"/>
      <c r="L104" s="44"/>
      <c r="M104" s="44"/>
      <c r="N104" s="44"/>
      <c r="O104" s="44"/>
      <c r="P104" s="44"/>
      <c r="Q104" s="44"/>
      <c r="R104" s="44"/>
      <c r="S104" s="44"/>
      <c r="T104" s="45">
        <f>H104*_xlfn.XLOOKUP($E104, EFs!$A:$A, EFs!$F:$F)*1000</f>
        <v>0</v>
      </c>
      <c r="U104" s="45">
        <f>I104*_xlfn.XLOOKUP($E104, EFs!$A:$A, EFs!$F:$F)*1000</f>
        <v>0</v>
      </c>
      <c r="V104" s="45">
        <f>J104*_xlfn.XLOOKUP($E104, EFs!$A:$A, EFs!$F:$F)*1000</f>
        <v>0</v>
      </c>
      <c r="W104" s="45">
        <f>K104*_xlfn.XLOOKUP($E104, EFs!$A:$A, EFs!$F:$F)*1000</f>
        <v>0</v>
      </c>
      <c r="X104" s="45">
        <f>L104*_xlfn.XLOOKUP($E104, EFs!$A:$A, EFs!$F:$F)*1000</f>
        <v>0</v>
      </c>
      <c r="Y104" s="45">
        <f>M104*_xlfn.XLOOKUP($E104, EFs!$A:$A, EFs!$F:$F)*1000</f>
        <v>0</v>
      </c>
      <c r="Z104" s="45">
        <f>N104*_xlfn.XLOOKUP($E104, EFs!$A:$A, EFs!$F:$F)*1000</f>
        <v>0</v>
      </c>
      <c r="AA104" s="45">
        <f>O104*_xlfn.XLOOKUP($E104, EFs!$A:$A, EFs!$F:$F)*1000</f>
        <v>0</v>
      </c>
      <c r="AB104" s="45">
        <f>P104*_xlfn.XLOOKUP($E104, EFs!$A:$A, EFs!$F:$F)*1000</f>
        <v>0</v>
      </c>
      <c r="AC104" s="45">
        <f>Q104*_xlfn.XLOOKUP($E104, EFs!$A:$A, EFs!$F:$F)*1000</f>
        <v>0</v>
      </c>
      <c r="AD104" s="45">
        <f>R104*_xlfn.XLOOKUP($E104, EFs!$A:$A, EFs!$F:$F)*1000</f>
        <v>0</v>
      </c>
      <c r="AE104" s="45">
        <f>S104*_xlfn.XLOOKUP($E104, EFs!$A:$A, EFs!$F:$F)*1000</f>
        <v>0</v>
      </c>
      <c r="AF104" s="34">
        <f t="shared" si="2"/>
        <v>0</v>
      </c>
      <c r="AG104" s="44"/>
      <c r="AH104" s="44"/>
      <c r="AI104" s="44"/>
    </row>
    <row r="105" spans="1:35" ht="18" hidden="1" customHeight="1" outlineLevel="1" x14ac:dyDescent="0.3">
      <c r="A105" s="50"/>
      <c r="B105" s="50"/>
      <c r="C105" s="27" t="str">
        <f>'Index Formatting'!$I$3</f>
        <v>M</v>
      </c>
      <c r="D105" s="50"/>
      <c r="E105" s="28">
        <v>145</v>
      </c>
      <c r="F105" s="28" t="s">
        <v>104</v>
      </c>
      <c r="G105" s="28" t="s">
        <v>70</v>
      </c>
      <c r="H105" s="44"/>
      <c r="I105" s="44"/>
      <c r="J105" s="44"/>
      <c r="K105" s="44"/>
      <c r="L105" s="44"/>
      <c r="M105" s="44"/>
      <c r="N105" s="44"/>
      <c r="O105" s="44"/>
      <c r="P105" s="44"/>
      <c r="Q105" s="44"/>
      <c r="R105" s="44"/>
      <c r="S105" s="44"/>
      <c r="T105" s="45">
        <f>H105*_xlfn.XLOOKUP($E105, EFs!$A:$A, EFs!$F:$F)*1000</f>
        <v>0</v>
      </c>
      <c r="U105" s="45">
        <f>I105*_xlfn.XLOOKUP($E105, EFs!$A:$A, EFs!$F:$F)*1000</f>
        <v>0</v>
      </c>
      <c r="V105" s="45">
        <f>J105*_xlfn.XLOOKUP($E105, EFs!$A:$A, EFs!$F:$F)*1000</f>
        <v>0</v>
      </c>
      <c r="W105" s="45">
        <f>K105*_xlfn.XLOOKUP($E105, EFs!$A:$A, EFs!$F:$F)*1000</f>
        <v>0</v>
      </c>
      <c r="X105" s="45">
        <f>L105*_xlfn.XLOOKUP($E105, EFs!$A:$A, EFs!$F:$F)*1000</f>
        <v>0</v>
      </c>
      <c r="Y105" s="45">
        <f>M105*_xlfn.XLOOKUP($E105, EFs!$A:$A, EFs!$F:$F)*1000</f>
        <v>0</v>
      </c>
      <c r="Z105" s="45">
        <f>N105*_xlfn.XLOOKUP($E105, EFs!$A:$A, EFs!$F:$F)*1000</f>
        <v>0</v>
      </c>
      <c r="AA105" s="45">
        <f>O105*_xlfn.XLOOKUP($E105, EFs!$A:$A, EFs!$F:$F)*1000</f>
        <v>0</v>
      </c>
      <c r="AB105" s="45">
        <f>P105*_xlfn.XLOOKUP($E105, EFs!$A:$A, EFs!$F:$F)*1000</f>
        <v>0</v>
      </c>
      <c r="AC105" s="45">
        <f>Q105*_xlfn.XLOOKUP($E105, EFs!$A:$A, EFs!$F:$F)*1000</f>
        <v>0</v>
      </c>
      <c r="AD105" s="45">
        <f>R105*_xlfn.XLOOKUP($E105, EFs!$A:$A, EFs!$F:$F)*1000</f>
        <v>0</v>
      </c>
      <c r="AE105" s="45">
        <f>S105*_xlfn.XLOOKUP($E105, EFs!$A:$A, EFs!$F:$F)*1000</f>
        <v>0</v>
      </c>
      <c r="AF105" s="34">
        <f t="shared" si="2"/>
        <v>0</v>
      </c>
      <c r="AG105" s="44"/>
      <c r="AH105" s="44"/>
      <c r="AI105" s="44"/>
    </row>
    <row r="106" spans="1:35" ht="18" hidden="1" customHeight="1" outlineLevel="1" x14ac:dyDescent="0.3">
      <c r="A106" s="50"/>
      <c r="B106" s="50"/>
      <c r="C106" s="27" t="str">
        <f>'Index Formatting'!$I$4</f>
        <v>O</v>
      </c>
      <c r="D106" s="27" t="s">
        <v>204</v>
      </c>
      <c r="E106" s="28">
        <v>146</v>
      </c>
      <c r="F106" s="28" t="s">
        <v>205</v>
      </c>
      <c r="G106" s="28" t="s">
        <v>80</v>
      </c>
      <c r="H106" s="44"/>
      <c r="I106" s="44"/>
      <c r="J106" s="44"/>
      <c r="K106" s="44"/>
      <c r="L106" s="44"/>
      <c r="M106" s="44"/>
      <c r="N106" s="44"/>
      <c r="O106" s="44"/>
      <c r="P106" s="44"/>
      <c r="Q106" s="44"/>
      <c r="R106" s="44"/>
      <c r="S106" s="44"/>
      <c r="T106" s="45">
        <f>H106*_xlfn.XLOOKUP($E106, EFs!$A:$A, EFs!$F:$F)*1000</f>
        <v>0</v>
      </c>
      <c r="U106" s="45">
        <f>I106*_xlfn.XLOOKUP($E106, EFs!$A:$A, EFs!$F:$F)*1000</f>
        <v>0</v>
      </c>
      <c r="V106" s="45">
        <f>J106*_xlfn.XLOOKUP($E106, EFs!$A:$A, EFs!$F:$F)*1000</f>
        <v>0</v>
      </c>
      <c r="W106" s="45">
        <f>K106*_xlfn.XLOOKUP($E106, EFs!$A:$A, EFs!$F:$F)*1000</f>
        <v>0</v>
      </c>
      <c r="X106" s="45">
        <f>L106*_xlfn.XLOOKUP($E106, EFs!$A:$A, EFs!$F:$F)*1000</f>
        <v>0</v>
      </c>
      <c r="Y106" s="45">
        <f>M106*_xlfn.XLOOKUP($E106, EFs!$A:$A, EFs!$F:$F)*1000</f>
        <v>0</v>
      </c>
      <c r="Z106" s="45">
        <f>N106*_xlfn.XLOOKUP($E106, EFs!$A:$A, EFs!$F:$F)*1000</f>
        <v>0</v>
      </c>
      <c r="AA106" s="45">
        <f>O106*_xlfn.XLOOKUP($E106, EFs!$A:$A, EFs!$F:$F)*1000</f>
        <v>0</v>
      </c>
      <c r="AB106" s="45">
        <f>P106*_xlfn.XLOOKUP($E106, EFs!$A:$A, EFs!$F:$F)*1000</f>
        <v>0</v>
      </c>
      <c r="AC106" s="45">
        <f>Q106*_xlfn.XLOOKUP($E106, EFs!$A:$A, EFs!$F:$F)*1000</f>
        <v>0</v>
      </c>
      <c r="AD106" s="45">
        <f>R106*_xlfn.XLOOKUP($E106, EFs!$A:$A, EFs!$F:$F)*1000</f>
        <v>0</v>
      </c>
      <c r="AE106" s="45">
        <f>S106*_xlfn.XLOOKUP($E106, EFs!$A:$A, EFs!$F:$F)*1000</f>
        <v>0</v>
      </c>
      <c r="AF106" s="34">
        <f t="shared" si="2"/>
        <v>0</v>
      </c>
      <c r="AG106" s="44"/>
      <c r="AH106" s="44"/>
      <c r="AI106" s="44"/>
    </row>
    <row r="107" spans="1:35" ht="18" hidden="1" customHeight="1" outlineLevel="1" x14ac:dyDescent="0.3">
      <c r="A107" s="50"/>
      <c r="B107" s="50"/>
      <c r="C107" s="27" t="str">
        <f>'Index Formatting'!$I$4</f>
        <v>O</v>
      </c>
      <c r="D107" s="27" t="s">
        <v>206</v>
      </c>
      <c r="E107" s="28">
        <v>147</v>
      </c>
      <c r="F107" s="28" t="s">
        <v>207</v>
      </c>
      <c r="G107" s="28" t="s">
        <v>80</v>
      </c>
      <c r="H107" s="44"/>
      <c r="I107" s="44"/>
      <c r="J107" s="44"/>
      <c r="K107" s="44"/>
      <c r="L107" s="44"/>
      <c r="M107" s="44"/>
      <c r="N107" s="44"/>
      <c r="O107" s="44"/>
      <c r="P107" s="44"/>
      <c r="Q107" s="44"/>
      <c r="R107" s="44"/>
      <c r="S107" s="44"/>
      <c r="T107" s="45">
        <f>H107*_xlfn.XLOOKUP($E107, EFs!$A:$A, EFs!$F:$F)*1000</f>
        <v>0</v>
      </c>
      <c r="U107" s="45">
        <f>I107*_xlfn.XLOOKUP($E107, EFs!$A:$A, EFs!$F:$F)*1000</f>
        <v>0</v>
      </c>
      <c r="V107" s="45">
        <f>J107*_xlfn.XLOOKUP($E107, EFs!$A:$A, EFs!$F:$F)*1000</f>
        <v>0</v>
      </c>
      <c r="W107" s="45">
        <f>K107*_xlfn.XLOOKUP($E107, EFs!$A:$A, EFs!$F:$F)*1000</f>
        <v>0</v>
      </c>
      <c r="X107" s="45">
        <f>L107*_xlfn.XLOOKUP($E107, EFs!$A:$A, EFs!$F:$F)*1000</f>
        <v>0</v>
      </c>
      <c r="Y107" s="45">
        <f>M107*_xlfn.XLOOKUP($E107, EFs!$A:$A, EFs!$F:$F)*1000</f>
        <v>0</v>
      </c>
      <c r="Z107" s="45">
        <f>N107*_xlfn.XLOOKUP($E107, EFs!$A:$A, EFs!$F:$F)*1000</f>
        <v>0</v>
      </c>
      <c r="AA107" s="45">
        <f>O107*_xlfn.XLOOKUP($E107, EFs!$A:$A, EFs!$F:$F)*1000</f>
        <v>0</v>
      </c>
      <c r="AB107" s="45">
        <f>P107*_xlfn.XLOOKUP($E107, EFs!$A:$A, EFs!$F:$F)*1000</f>
        <v>0</v>
      </c>
      <c r="AC107" s="45">
        <f>Q107*_xlfn.XLOOKUP($E107, EFs!$A:$A, EFs!$F:$F)*1000</f>
        <v>0</v>
      </c>
      <c r="AD107" s="45">
        <f>R107*_xlfn.XLOOKUP($E107, EFs!$A:$A, EFs!$F:$F)*1000</f>
        <v>0</v>
      </c>
      <c r="AE107" s="45">
        <f>S107*_xlfn.XLOOKUP($E107, EFs!$A:$A, EFs!$F:$F)*1000</f>
        <v>0</v>
      </c>
      <c r="AF107" s="34">
        <f t="shared" si="2"/>
        <v>0</v>
      </c>
      <c r="AG107" s="44"/>
      <c r="AH107" s="44"/>
      <c r="AI107" s="44"/>
    </row>
    <row r="108" spans="1:35" ht="18" hidden="1" customHeight="1" outlineLevel="1" x14ac:dyDescent="0.3">
      <c r="A108" s="50"/>
      <c r="B108" s="50"/>
      <c r="C108" s="27" t="str">
        <f>'Index Formatting'!$I$3</f>
        <v>M</v>
      </c>
      <c r="D108" s="50" t="s">
        <v>105</v>
      </c>
      <c r="E108" s="28">
        <v>148</v>
      </c>
      <c r="F108" s="28" t="s">
        <v>106</v>
      </c>
      <c r="G108" s="28" t="s">
        <v>70</v>
      </c>
      <c r="H108" s="44"/>
      <c r="I108" s="44"/>
      <c r="J108" s="44"/>
      <c r="K108" s="44"/>
      <c r="L108" s="44"/>
      <c r="M108" s="44"/>
      <c r="N108" s="44"/>
      <c r="O108" s="44"/>
      <c r="P108" s="44"/>
      <c r="Q108" s="44"/>
      <c r="R108" s="44"/>
      <c r="S108" s="44"/>
      <c r="T108" s="45">
        <f>H108*_xlfn.XLOOKUP($E108, EFs!$A:$A, EFs!$F:$F)*1000</f>
        <v>0</v>
      </c>
      <c r="U108" s="45">
        <f>I108*_xlfn.XLOOKUP($E108, EFs!$A:$A, EFs!$F:$F)*1000</f>
        <v>0</v>
      </c>
      <c r="V108" s="45">
        <f>J108*_xlfn.XLOOKUP($E108, EFs!$A:$A, EFs!$F:$F)*1000</f>
        <v>0</v>
      </c>
      <c r="W108" s="45">
        <f>K108*_xlfn.XLOOKUP($E108, EFs!$A:$A, EFs!$F:$F)*1000</f>
        <v>0</v>
      </c>
      <c r="X108" s="45">
        <f>L108*_xlfn.XLOOKUP($E108, EFs!$A:$A, EFs!$F:$F)*1000</f>
        <v>0</v>
      </c>
      <c r="Y108" s="45">
        <f>M108*_xlfn.XLOOKUP($E108, EFs!$A:$A, EFs!$F:$F)*1000</f>
        <v>0</v>
      </c>
      <c r="Z108" s="45">
        <f>N108*_xlfn.XLOOKUP($E108, EFs!$A:$A, EFs!$F:$F)*1000</f>
        <v>0</v>
      </c>
      <c r="AA108" s="45">
        <f>O108*_xlfn.XLOOKUP($E108, EFs!$A:$A, EFs!$F:$F)*1000</f>
        <v>0</v>
      </c>
      <c r="AB108" s="45">
        <f>P108*_xlfn.XLOOKUP($E108, EFs!$A:$A, EFs!$F:$F)*1000</f>
        <v>0</v>
      </c>
      <c r="AC108" s="45">
        <f>Q108*_xlfn.XLOOKUP($E108, EFs!$A:$A, EFs!$F:$F)*1000</f>
        <v>0</v>
      </c>
      <c r="AD108" s="45">
        <f>R108*_xlfn.XLOOKUP($E108, EFs!$A:$A, EFs!$F:$F)*1000</f>
        <v>0</v>
      </c>
      <c r="AE108" s="45">
        <f>S108*_xlfn.XLOOKUP($E108, EFs!$A:$A, EFs!$F:$F)*1000</f>
        <v>0</v>
      </c>
      <c r="AF108" s="34">
        <f t="shared" si="2"/>
        <v>0</v>
      </c>
      <c r="AG108" s="44"/>
      <c r="AH108" s="44"/>
      <c r="AI108" s="44"/>
    </row>
    <row r="109" spans="1:35" ht="18" hidden="1" customHeight="1" outlineLevel="1" x14ac:dyDescent="0.3">
      <c r="A109" s="50"/>
      <c r="B109" s="50"/>
      <c r="C109" s="27" t="str">
        <f>'Index Formatting'!$I$3</f>
        <v>M</v>
      </c>
      <c r="D109" s="50"/>
      <c r="E109" s="28">
        <v>149</v>
      </c>
      <c r="F109" s="28" t="s">
        <v>107</v>
      </c>
      <c r="G109" s="28" t="s">
        <v>70</v>
      </c>
      <c r="H109" s="44"/>
      <c r="I109" s="44"/>
      <c r="J109" s="44"/>
      <c r="K109" s="44"/>
      <c r="L109" s="44"/>
      <c r="M109" s="44"/>
      <c r="N109" s="44"/>
      <c r="O109" s="44"/>
      <c r="P109" s="44"/>
      <c r="Q109" s="44"/>
      <c r="R109" s="44"/>
      <c r="S109" s="44"/>
      <c r="T109" s="45">
        <f>H109*_xlfn.XLOOKUP($E109, EFs!$A:$A, EFs!$F:$F)*1000</f>
        <v>0</v>
      </c>
      <c r="U109" s="45">
        <f>I109*_xlfn.XLOOKUP($E109, EFs!$A:$A, EFs!$F:$F)*1000</f>
        <v>0</v>
      </c>
      <c r="V109" s="45">
        <f>J109*_xlfn.XLOOKUP($E109, EFs!$A:$A, EFs!$F:$F)*1000</f>
        <v>0</v>
      </c>
      <c r="W109" s="45">
        <f>K109*_xlfn.XLOOKUP($E109, EFs!$A:$A, EFs!$F:$F)*1000</f>
        <v>0</v>
      </c>
      <c r="X109" s="45">
        <f>L109*_xlfn.XLOOKUP($E109, EFs!$A:$A, EFs!$F:$F)*1000</f>
        <v>0</v>
      </c>
      <c r="Y109" s="45">
        <f>M109*_xlfn.XLOOKUP($E109, EFs!$A:$A, EFs!$F:$F)*1000</f>
        <v>0</v>
      </c>
      <c r="Z109" s="45">
        <f>N109*_xlfn.XLOOKUP($E109, EFs!$A:$A, EFs!$F:$F)*1000</f>
        <v>0</v>
      </c>
      <c r="AA109" s="45">
        <f>O109*_xlfn.XLOOKUP($E109, EFs!$A:$A, EFs!$F:$F)*1000</f>
        <v>0</v>
      </c>
      <c r="AB109" s="45">
        <f>P109*_xlfn.XLOOKUP($E109, EFs!$A:$A, EFs!$F:$F)*1000</f>
        <v>0</v>
      </c>
      <c r="AC109" s="45">
        <f>Q109*_xlfn.XLOOKUP($E109, EFs!$A:$A, EFs!$F:$F)*1000</f>
        <v>0</v>
      </c>
      <c r="AD109" s="45">
        <f>R109*_xlfn.XLOOKUP($E109, EFs!$A:$A, EFs!$F:$F)*1000</f>
        <v>0</v>
      </c>
      <c r="AE109" s="45">
        <f>S109*_xlfn.XLOOKUP($E109, EFs!$A:$A, EFs!$F:$F)*1000</f>
        <v>0</v>
      </c>
      <c r="AF109" s="34">
        <f t="shared" si="2"/>
        <v>0</v>
      </c>
      <c r="AG109" s="44"/>
      <c r="AH109" s="44"/>
      <c r="AI109" s="44"/>
    </row>
    <row r="110" spans="1:35" ht="18" hidden="1" customHeight="1" outlineLevel="1" x14ac:dyDescent="0.3">
      <c r="A110" s="50"/>
      <c r="B110" s="50"/>
      <c r="C110" s="27" t="str">
        <f>'Index Formatting'!$I$3</f>
        <v>M</v>
      </c>
      <c r="D110" s="50"/>
      <c r="E110" s="28">
        <v>150</v>
      </c>
      <c r="F110" s="28" t="s">
        <v>108</v>
      </c>
      <c r="G110" s="28" t="s">
        <v>70</v>
      </c>
      <c r="H110" s="44"/>
      <c r="I110" s="44"/>
      <c r="J110" s="44"/>
      <c r="K110" s="44"/>
      <c r="L110" s="44"/>
      <c r="M110" s="44"/>
      <c r="N110" s="44"/>
      <c r="O110" s="44"/>
      <c r="P110" s="44"/>
      <c r="Q110" s="44"/>
      <c r="R110" s="44"/>
      <c r="S110" s="44"/>
      <c r="T110" s="45">
        <f>H110*_xlfn.XLOOKUP($E110, EFs!$A:$A, EFs!$F:$F)*1000</f>
        <v>0</v>
      </c>
      <c r="U110" s="45">
        <f>I110*_xlfn.XLOOKUP($E110, EFs!$A:$A, EFs!$F:$F)*1000</f>
        <v>0</v>
      </c>
      <c r="V110" s="45">
        <f>J110*_xlfn.XLOOKUP($E110, EFs!$A:$A, EFs!$F:$F)*1000</f>
        <v>0</v>
      </c>
      <c r="W110" s="45">
        <f>K110*_xlfn.XLOOKUP($E110, EFs!$A:$A, EFs!$F:$F)*1000</f>
        <v>0</v>
      </c>
      <c r="X110" s="45">
        <f>L110*_xlfn.XLOOKUP($E110, EFs!$A:$A, EFs!$F:$F)*1000</f>
        <v>0</v>
      </c>
      <c r="Y110" s="45">
        <f>M110*_xlfn.XLOOKUP($E110, EFs!$A:$A, EFs!$F:$F)*1000</f>
        <v>0</v>
      </c>
      <c r="Z110" s="45">
        <f>N110*_xlfn.XLOOKUP($E110, EFs!$A:$A, EFs!$F:$F)*1000</f>
        <v>0</v>
      </c>
      <c r="AA110" s="45">
        <f>O110*_xlfn.XLOOKUP($E110, EFs!$A:$A, EFs!$F:$F)*1000</f>
        <v>0</v>
      </c>
      <c r="AB110" s="45">
        <f>P110*_xlfn.XLOOKUP($E110, EFs!$A:$A, EFs!$F:$F)*1000</f>
        <v>0</v>
      </c>
      <c r="AC110" s="45">
        <f>Q110*_xlfn.XLOOKUP($E110, EFs!$A:$A, EFs!$F:$F)*1000</f>
        <v>0</v>
      </c>
      <c r="AD110" s="45">
        <f>R110*_xlfn.XLOOKUP($E110, EFs!$A:$A, EFs!$F:$F)*1000</f>
        <v>0</v>
      </c>
      <c r="AE110" s="45">
        <f>S110*_xlfn.XLOOKUP($E110, EFs!$A:$A, EFs!$F:$F)*1000</f>
        <v>0</v>
      </c>
      <c r="AF110" s="34">
        <f t="shared" si="2"/>
        <v>0</v>
      </c>
      <c r="AG110" s="44"/>
      <c r="AH110" s="44"/>
      <c r="AI110" s="44"/>
    </row>
    <row r="111" spans="1:35" ht="18" hidden="1" customHeight="1" outlineLevel="1" x14ac:dyDescent="0.3">
      <c r="A111" s="50"/>
      <c r="B111" s="50"/>
      <c r="C111" s="27" t="str">
        <f>'Index Formatting'!$I$3</f>
        <v>M</v>
      </c>
      <c r="D111" s="50"/>
      <c r="E111" s="28">
        <v>151</v>
      </c>
      <c r="F111" s="28" t="s">
        <v>111</v>
      </c>
      <c r="G111" s="28" t="s">
        <v>70</v>
      </c>
      <c r="H111" s="44"/>
      <c r="I111" s="44"/>
      <c r="J111" s="44"/>
      <c r="K111" s="44"/>
      <c r="L111" s="44"/>
      <c r="M111" s="44"/>
      <c r="N111" s="44"/>
      <c r="O111" s="44"/>
      <c r="P111" s="44"/>
      <c r="Q111" s="44"/>
      <c r="R111" s="44"/>
      <c r="S111" s="44"/>
      <c r="T111" s="45">
        <f>H111*_xlfn.XLOOKUP($E111, EFs!$A:$A, EFs!$F:$F)*1000</f>
        <v>0</v>
      </c>
      <c r="U111" s="45">
        <f>I111*_xlfn.XLOOKUP($E111, EFs!$A:$A, EFs!$F:$F)*1000</f>
        <v>0</v>
      </c>
      <c r="V111" s="45">
        <f>J111*_xlfn.XLOOKUP($E111, EFs!$A:$A, EFs!$F:$F)*1000</f>
        <v>0</v>
      </c>
      <c r="W111" s="45">
        <f>K111*_xlfn.XLOOKUP($E111, EFs!$A:$A, EFs!$F:$F)*1000</f>
        <v>0</v>
      </c>
      <c r="X111" s="45">
        <f>L111*_xlfn.XLOOKUP($E111, EFs!$A:$A, EFs!$F:$F)*1000</f>
        <v>0</v>
      </c>
      <c r="Y111" s="45">
        <f>M111*_xlfn.XLOOKUP($E111, EFs!$A:$A, EFs!$F:$F)*1000</f>
        <v>0</v>
      </c>
      <c r="Z111" s="45">
        <f>N111*_xlfn.XLOOKUP($E111, EFs!$A:$A, EFs!$F:$F)*1000</f>
        <v>0</v>
      </c>
      <c r="AA111" s="45">
        <f>O111*_xlfn.XLOOKUP($E111, EFs!$A:$A, EFs!$F:$F)*1000</f>
        <v>0</v>
      </c>
      <c r="AB111" s="45">
        <f>P111*_xlfn.XLOOKUP($E111, EFs!$A:$A, EFs!$F:$F)*1000</f>
        <v>0</v>
      </c>
      <c r="AC111" s="45">
        <f>Q111*_xlfn.XLOOKUP($E111, EFs!$A:$A, EFs!$F:$F)*1000</f>
        <v>0</v>
      </c>
      <c r="AD111" s="45">
        <f>R111*_xlfn.XLOOKUP($E111, EFs!$A:$A, EFs!$F:$F)*1000</f>
        <v>0</v>
      </c>
      <c r="AE111" s="45">
        <f>S111*_xlfn.XLOOKUP($E111, EFs!$A:$A, EFs!$F:$F)*1000</f>
        <v>0</v>
      </c>
      <c r="AF111" s="34">
        <f t="shared" si="2"/>
        <v>0</v>
      </c>
      <c r="AG111" s="44"/>
      <c r="AH111" s="44"/>
      <c r="AI111" s="44"/>
    </row>
    <row r="112" spans="1:35" ht="18" hidden="1" customHeight="1" outlineLevel="1" x14ac:dyDescent="0.3">
      <c r="A112" s="50"/>
      <c r="B112" s="50"/>
      <c r="C112" s="27" t="str">
        <f>'Index Formatting'!$I$3</f>
        <v>M</v>
      </c>
      <c r="D112" s="50"/>
      <c r="E112" s="28">
        <v>152</v>
      </c>
      <c r="F112" s="28" t="s">
        <v>112</v>
      </c>
      <c r="G112" s="28" t="s">
        <v>70</v>
      </c>
      <c r="H112" s="44"/>
      <c r="I112" s="44"/>
      <c r="J112" s="44"/>
      <c r="K112" s="44"/>
      <c r="L112" s="44"/>
      <c r="M112" s="44"/>
      <c r="N112" s="44"/>
      <c r="O112" s="44"/>
      <c r="P112" s="44"/>
      <c r="Q112" s="44"/>
      <c r="R112" s="44"/>
      <c r="S112" s="44"/>
      <c r="T112" s="45">
        <f>H112*_xlfn.XLOOKUP($E112, EFs!$A:$A, EFs!$F:$F)*1000</f>
        <v>0</v>
      </c>
      <c r="U112" s="45">
        <f>I112*_xlfn.XLOOKUP($E112, EFs!$A:$A, EFs!$F:$F)*1000</f>
        <v>0</v>
      </c>
      <c r="V112" s="45">
        <f>J112*_xlfn.XLOOKUP($E112, EFs!$A:$A, EFs!$F:$F)*1000</f>
        <v>0</v>
      </c>
      <c r="W112" s="45">
        <f>K112*_xlfn.XLOOKUP($E112, EFs!$A:$A, EFs!$F:$F)*1000</f>
        <v>0</v>
      </c>
      <c r="X112" s="45">
        <f>L112*_xlfn.XLOOKUP($E112, EFs!$A:$A, EFs!$F:$F)*1000</f>
        <v>0</v>
      </c>
      <c r="Y112" s="45">
        <f>M112*_xlfn.XLOOKUP($E112, EFs!$A:$A, EFs!$F:$F)*1000</f>
        <v>0</v>
      </c>
      <c r="Z112" s="45">
        <f>N112*_xlfn.XLOOKUP($E112, EFs!$A:$A, EFs!$F:$F)*1000</f>
        <v>0</v>
      </c>
      <c r="AA112" s="45">
        <f>O112*_xlfn.XLOOKUP($E112, EFs!$A:$A, EFs!$F:$F)*1000</f>
        <v>0</v>
      </c>
      <c r="AB112" s="45">
        <f>P112*_xlfn.XLOOKUP($E112, EFs!$A:$A, EFs!$F:$F)*1000</f>
        <v>0</v>
      </c>
      <c r="AC112" s="45">
        <f>Q112*_xlfn.XLOOKUP($E112, EFs!$A:$A, EFs!$F:$F)*1000</f>
        <v>0</v>
      </c>
      <c r="AD112" s="45">
        <f>R112*_xlfn.XLOOKUP($E112, EFs!$A:$A, EFs!$F:$F)*1000</f>
        <v>0</v>
      </c>
      <c r="AE112" s="45">
        <f>S112*_xlfn.XLOOKUP($E112, EFs!$A:$A, EFs!$F:$F)*1000</f>
        <v>0</v>
      </c>
      <c r="AF112" s="34">
        <f t="shared" si="2"/>
        <v>0</v>
      </c>
      <c r="AG112" s="44"/>
      <c r="AH112" s="44"/>
      <c r="AI112" s="44"/>
    </row>
    <row r="113" spans="1:35" ht="18" hidden="1" customHeight="1" outlineLevel="1" x14ac:dyDescent="0.3">
      <c r="A113" s="50"/>
      <c r="B113" s="50"/>
      <c r="C113" s="27" t="str">
        <f>'Index Formatting'!$I$3</f>
        <v>M</v>
      </c>
      <c r="D113" s="50"/>
      <c r="E113" s="28">
        <v>153</v>
      </c>
      <c r="F113" s="28" t="s">
        <v>113</v>
      </c>
      <c r="G113" s="28" t="s">
        <v>70</v>
      </c>
      <c r="H113" s="44"/>
      <c r="I113" s="44"/>
      <c r="J113" s="44"/>
      <c r="K113" s="44"/>
      <c r="L113" s="44"/>
      <c r="M113" s="44"/>
      <c r="N113" s="44"/>
      <c r="O113" s="44"/>
      <c r="P113" s="44"/>
      <c r="Q113" s="44"/>
      <c r="R113" s="44"/>
      <c r="S113" s="44"/>
      <c r="T113" s="45">
        <f>H113*_xlfn.XLOOKUP($E113, EFs!$A:$A, EFs!$F:$F)*1000</f>
        <v>0</v>
      </c>
      <c r="U113" s="45">
        <f>I113*_xlfn.XLOOKUP($E113, EFs!$A:$A, EFs!$F:$F)*1000</f>
        <v>0</v>
      </c>
      <c r="V113" s="45">
        <f>J113*_xlfn.XLOOKUP($E113, EFs!$A:$A, EFs!$F:$F)*1000</f>
        <v>0</v>
      </c>
      <c r="W113" s="45">
        <f>K113*_xlfn.XLOOKUP($E113, EFs!$A:$A, EFs!$F:$F)*1000</f>
        <v>0</v>
      </c>
      <c r="X113" s="45">
        <f>L113*_xlfn.XLOOKUP($E113, EFs!$A:$A, EFs!$F:$F)*1000</f>
        <v>0</v>
      </c>
      <c r="Y113" s="45">
        <f>M113*_xlfn.XLOOKUP($E113, EFs!$A:$A, EFs!$F:$F)*1000</f>
        <v>0</v>
      </c>
      <c r="Z113" s="45">
        <f>N113*_xlfn.XLOOKUP($E113, EFs!$A:$A, EFs!$F:$F)*1000</f>
        <v>0</v>
      </c>
      <c r="AA113" s="45">
        <f>O113*_xlfn.XLOOKUP($E113, EFs!$A:$A, EFs!$F:$F)*1000</f>
        <v>0</v>
      </c>
      <c r="AB113" s="45">
        <f>P113*_xlfn.XLOOKUP($E113, EFs!$A:$A, EFs!$F:$F)*1000</f>
        <v>0</v>
      </c>
      <c r="AC113" s="45">
        <f>Q113*_xlfn.XLOOKUP($E113, EFs!$A:$A, EFs!$F:$F)*1000</f>
        <v>0</v>
      </c>
      <c r="AD113" s="45">
        <f>R113*_xlfn.XLOOKUP($E113, EFs!$A:$A, EFs!$F:$F)*1000</f>
        <v>0</v>
      </c>
      <c r="AE113" s="45">
        <f>S113*_xlfn.XLOOKUP($E113, EFs!$A:$A, EFs!$F:$F)*1000</f>
        <v>0</v>
      </c>
      <c r="AF113" s="34">
        <f t="shared" si="2"/>
        <v>0</v>
      </c>
      <c r="AG113" s="44"/>
      <c r="AH113" s="44"/>
      <c r="AI113" s="44"/>
    </row>
    <row r="114" spans="1:35" ht="18" hidden="1" customHeight="1" outlineLevel="1" x14ac:dyDescent="0.3">
      <c r="A114" s="50"/>
      <c r="B114" s="50"/>
      <c r="C114" s="27" t="str">
        <f>'Index Formatting'!$I$4</f>
        <v>O</v>
      </c>
      <c r="D114" s="50" t="s">
        <v>208</v>
      </c>
      <c r="E114" s="28">
        <v>154</v>
      </c>
      <c r="F114" s="28" t="s">
        <v>209</v>
      </c>
      <c r="G114" s="28" t="s">
        <v>120</v>
      </c>
      <c r="H114" s="44"/>
      <c r="I114" s="44"/>
      <c r="J114" s="44"/>
      <c r="K114" s="44"/>
      <c r="L114" s="44"/>
      <c r="M114" s="44"/>
      <c r="N114" s="44"/>
      <c r="O114" s="44"/>
      <c r="P114" s="44"/>
      <c r="Q114" s="44"/>
      <c r="R114" s="44"/>
      <c r="S114" s="44"/>
      <c r="T114" s="45">
        <f>H114*_xlfn.XLOOKUP($E114, EFs!$A:$A, EFs!$F:$F)*1000</f>
        <v>0</v>
      </c>
      <c r="U114" s="45">
        <f>I114*_xlfn.XLOOKUP($E114, EFs!$A:$A, EFs!$F:$F)*1000</f>
        <v>0</v>
      </c>
      <c r="V114" s="45">
        <f>J114*_xlfn.XLOOKUP($E114, EFs!$A:$A, EFs!$F:$F)*1000</f>
        <v>0</v>
      </c>
      <c r="W114" s="45">
        <f>K114*_xlfn.XLOOKUP($E114, EFs!$A:$A, EFs!$F:$F)*1000</f>
        <v>0</v>
      </c>
      <c r="X114" s="45">
        <f>L114*_xlfn.XLOOKUP($E114, EFs!$A:$A, EFs!$F:$F)*1000</f>
        <v>0</v>
      </c>
      <c r="Y114" s="45">
        <f>M114*_xlfn.XLOOKUP($E114, EFs!$A:$A, EFs!$F:$F)*1000</f>
        <v>0</v>
      </c>
      <c r="Z114" s="45">
        <f>N114*_xlfn.XLOOKUP($E114, EFs!$A:$A, EFs!$F:$F)*1000</f>
        <v>0</v>
      </c>
      <c r="AA114" s="45">
        <f>O114*_xlfn.XLOOKUP($E114, EFs!$A:$A, EFs!$F:$F)*1000</f>
        <v>0</v>
      </c>
      <c r="AB114" s="45">
        <f>P114*_xlfn.XLOOKUP($E114, EFs!$A:$A, EFs!$F:$F)*1000</f>
        <v>0</v>
      </c>
      <c r="AC114" s="45">
        <f>Q114*_xlfn.XLOOKUP($E114, EFs!$A:$A, EFs!$F:$F)*1000</f>
        <v>0</v>
      </c>
      <c r="AD114" s="45">
        <f>R114*_xlfn.XLOOKUP($E114, EFs!$A:$A, EFs!$F:$F)*1000</f>
        <v>0</v>
      </c>
      <c r="AE114" s="45">
        <f>S114*_xlfn.XLOOKUP($E114, EFs!$A:$A, EFs!$F:$F)*1000</f>
        <v>0</v>
      </c>
      <c r="AF114" s="34">
        <f t="shared" si="2"/>
        <v>0</v>
      </c>
      <c r="AG114" s="44"/>
      <c r="AH114" s="44"/>
      <c r="AI114" s="44"/>
    </row>
    <row r="115" spans="1:35" ht="18" hidden="1" customHeight="1" outlineLevel="1" x14ac:dyDescent="0.3">
      <c r="A115" s="50"/>
      <c r="B115" s="50"/>
      <c r="C115" s="27" t="str">
        <f>'Index Formatting'!$I$4</f>
        <v>O</v>
      </c>
      <c r="D115" s="50"/>
      <c r="E115" s="28">
        <v>155</v>
      </c>
      <c r="F115" s="28" t="s">
        <v>210</v>
      </c>
      <c r="G115" s="28" t="s">
        <v>120</v>
      </c>
      <c r="H115" s="44"/>
      <c r="I115" s="44"/>
      <c r="J115" s="44"/>
      <c r="K115" s="44"/>
      <c r="L115" s="44"/>
      <c r="M115" s="44"/>
      <c r="N115" s="44"/>
      <c r="O115" s="44"/>
      <c r="P115" s="44"/>
      <c r="Q115" s="44"/>
      <c r="R115" s="44"/>
      <c r="S115" s="44"/>
      <c r="T115" s="45">
        <f>H115*_xlfn.XLOOKUP($E115, EFs!$A:$A, EFs!$F:$F)*1000</f>
        <v>0</v>
      </c>
      <c r="U115" s="45">
        <f>I115*_xlfn.XLOOKUP($E115, EFs!$A:$A, EFs!$F:$F)*1000</f>
        <v>0</v>
      </c>
      <c r="V115" s="45">
        <f>J115*_xlfn.XLOOKUP($E115, EFs!$A:$A, EFs!$F:$F)*1000</f>
        <v>0</v>
      </c>
      <c r="W115" s="45">
        <f>K115*_xlfn.XLOOKUP($E115, EFs!$A:$A, EFs!$F:$F)*1000</f>
        <v>0</v>
      </c>
      <c r="X115" s="45">
        <f>L115*_xlfn.XLOOKUP($E115, EFs!$A:$A, EFs!$F:$F)*1000</f>
        <v>0</v>
      </c>
      <c r="Y115" s="45">
        <f>M115*_xlfn.XLOOKUP($E115, EFs!$A:$A, EFs!$F:$F)*1000</f>
        <v>0</v>
      </c>
      <c r="Z115" s="45">
        <f>N115*_xlfn.XLOOKUP($E115, EFs!$A:$A, EFs!$F:$F)*1000</f>
        <v>0</v>
      </c>
      <c r="AA115" s="45">
        <f>O115*_xlfn.XLOOKUP($E115, EFs!$A:$A, EFs!$F:$F)*1000</f>
        <v>0</v>
      </c>
      <c r="AB115" s="45">
        <f>P115*_xlfn.XLOOKUP($E115, EFs!$A:$A, EFs!$F:$F)*1000</f>
        <v>0</v>
      </c>
      <c r="AC115" s="45">
        <f>Q115*_xlfn.XLOOKUP($E115, EFs!$A:$A, EFs!$F:$F)*1000</f>
        <v>0</v>
      </c>
      <c r="AD115" s="45">
        <f>R115*_xlfn.XLOOKUP($E115, EFs!$A:$A, EFs!$F:$F)*1000</f>
        <v>0</v>
      </c>
      <c r="AE115" s="45">
        <f>S115*_xlfn.XLOOKUP($E115, EFs!$A:$A, EFs!$F:$F)*1000</f>
        <v>0</v>
      </c>
      <c r="AF115" s="34">
        <f t="shared" si="2"/>
        <v>0</v>
      </c>
      <c r="AG115" s="44"/>
      <c r="AH115" s="44"/>
      <c r="AI115" s="44"/>
    </row>
    <row r="116" spans="1:35" ht="18" hidden="1" customHeight="1" outlineLevel="1" x14ac:dyDescent="0.3">
      <c r="A116" s="50"/>
      <c r="B116" s="50"/>
      <c r="C116" s="27" t="str">
        <f>'Index Formatting'!$I$4</f>
        <v>O</v>
      </c>
      <c r="D116" s="50"/>
      <c r="E116" s="28">
        <v>156</v>
      </c>
      <c r="F116" s="28" t="s">
        <v>211</v>
      </c>
      <c r="G116" s="28" t="s">
        <v>120</v>
      </c>
      <c r="H116" s="44"/>
      <c r="I116" s="44"/>
      <c r="J116" s="44"/>
      <c r="K116" s="44"/>
      <c r="L116" s="44"/>
      <c r="M116" s="44"/>
      <c r="N116" s="44"/>
      <c r="O116" s="44"/>
      <c r="P116" s="44"/>
      <c r="Q116" s="44"/>
      <c r="R116" s="44"/>
      <c r="S116" s="44"/>
      <c r="T116" s="45">
        <f>H116*_xlfn.XLOOKUP($E116, EFs!$A:$A, EFs!$F:$F)*1000</f>
        <v>0</v>
      </c>
      <c r="U116" s="45">
        <f>I116*_xlfn.XLOOKUP($E116, EFs!$A:$A, EFs!$F:$F)*1000</f>
        <v>0</v>
      </c>
      <c r="V116" s="45">
        <f>J116*_xlfn.XLOOKUP($E116, EFs!$A:$A, EFs!$F:$F)*1000</f>
        <v>0</v>
      </c>
      <c r="W116" s="45">
        <f>K116*_xlfn.XLOOKUP($E116, EFs!$A:$A, EFs!$F:$F)*1000</f>
        <v>0</v>
      </c>
      <c r="X116" s="45">
        <f>L116*_xlfn.XLOOKUP($E116, EFs!$A:$A, EFs!$F:$F)*1000</f>
        <v>0</v>
      </c>
      <c r="Y116" s="45">
        <f>M116*_xlfn.XLOOKUP($E116, EFs!$A:$A, EFs!$F:$F)*1000</f>
        <v>0</v>
      </c>
      <c r="Z116" s="45">
        <f>N116*_xlfn.XLOOKUP($E116, EFs!$A:$A, EFs!$F:$F)*1000</f>
        <v>0</v>
      </c>
      <c r="AA116" s="45">
        <f>O116*_xlfn.XLOOKUP($E116, EFs!$A:$A, EFs!$F:$F)*1000</f>
        <v>0</v>
      </c>
      <c r="AB116" s="45">
        <f>P116*_xlfn.XLOOKUP($E116, EFs!$A:$A, EFs!$F:$F)*1000</f>
        <v>0</v>
      </c>
      <c r="AC116" s="45">
        <f>Q116*_xlfn.XLOOKUP($E116, EFs!$A:$A, EFs!$F:$F)*1000</f>
        <v>0</v>
      </c>
      <c r="AD116" s="45">
        <f>R116*_xlfn.XLOOKUP($E116, EFs!$A:$A, EFs!$F:$F)*1000</f>
        <v>0</v>
      </c>
      <c r="AE116" s="45">
        <f>S116*_xlfn.XLOOKUP($E116, EFs!$A:$A, EFs!$F:$F)*1000</f>
        <v>0</v>
      </c>
      <c r="AF116" s="34">
        <f t="shared" si="2"/>
        <v>0</v>
      </c>
      <c r="AG116" s="44"/>
      <c r="AH116" s="44"/>
      <c r="AI116" s="44"/>
    </row>
    <row r="117" spans="1:35" ht="18" hidden="1" customHeight="1" outlineLevel="1" x14ac:dyDescent="0.3">
      <c r="A117" s="50"/>
      <c r="B117" s="50"/>
      <c r="C117" s="27" t="str">
        <f>'Index Formatting'!$I$4</f>
        <v>O</v>
      </c>
      <c r="D117" s="50"/>
      <c r="E117" s="28">
        <v>157</v>
      </c>
      <c r="F117" s="28" t="s">
        <v>212</v>
      </c>
      <c r="G117" s="28" t="s">
        <v>120</v>
      </c>
      <c r="H117" s="44"/>
      <c r="I117" s="44"/>
      <c r="J117" s="44"/>
      <c r="K117" s="44"/>
      <c r="L117" s="44"/>
      <c r="M117" s="44"/>
      <c r="N117" s="44"/>
      <c r="O117" s="44"/>
      <c r="P117" s="44"/>
      <c r="Q117" s="44"/>
      <c r="R117" s="44"/>
      <c r="S117" s="44"/>
      <c r="T117" s="45">
        <f>H117*_xlfn.XLOOKUP($E117, EFs!$A:$A, EFs!$F:$F)*1000</f>
        <v>0</v>
      </c>
      <c r="U117" s="45">
        <f>I117*_xlfn.XLOOKUP($E117, EFs!$A:$A, EFs!$F:$F)*1000</f>
        <v>0</v>
      </c>
      <c r="V117" s="45">
        <f>J117*_xlfn.XLOOKUP($E117, EFs!$A:$A, EFs!$F:$F)*1000</f>
        <v>0</v>
      </c>
      <c r="W117" s="45">
        <f>K117*_xlfn.XLOOKUP($E117, EFs!$A:$A, EFs!$F:$F)*1000</f>
        <v>0</v>
      </c>
      <c r="X117" s="45">
        <f>L117*_xlfn.XLOOKUP($E117, EFs!$A:$A, EFs!$F:$F)*1000</f>
        <v>0</v>
      </c>
      <c r="Y117" s="45">
        <f>M117*_xlfn.XLOOKUP($E117, EFs!$A:$A, EFs!$F:$F)*1000</f>
        <v>0</v>
      </c>
      <c r="Z117" s="45">
        <f>N117*_xlfn.XLOOKUP($E117, EFs!$A:$A, EFs!$F:$F)*1000</f>
        <v>0</v>
      </c>
      <c r="AA117" s="45">
        <f>O117*_xlfn.XLOOKUP($E117, EFs!$A:$A, EFs!$F:$F)*1000</f>
        <v>0</v>
      </c>
      <c r="AB117" s="45">
        <f>P117*_xlfn.XLOOKUP($E117, EFs!$A:$A, EFs!$F:$F)*1000</f>
        <v>0</v>
      </c>
      <c r="AC117" s="45">
        <f>Q117*_xlfn.XLOOKUP($E117, EFs!$A:$A, EFs!$F:$F)*1000</f>
        <v>0</v>
      </c>
      <c r="AD117" s="45">
        <f>R117*_xlfn.XLOOKUP($E117, EFs!$A:$A, EFs!$F:$F)*1000</f>
        <v>0</v>
      </c>
      <c r="AE117" s="45">
        <f>S117*_xlfn.XLOOKUP($E117, EFs!$A:$A, EFs!$F:$F)*1000</f>
        <v>0</v>
      </c>
      <c r="AF117" s="34">
        <f t="shared" si="2"/>
        <v>0</v>
      </c>
      <c r="AG117" s="44"/>
      <c r="AH117" s="44"/>
      <c r="AI117" s="44"/>
    </row>
    <row r="118" spans="1:35" ht="18" customHeight="1" collapsed="1" x14ac:dyDescent="0.3">
      <c r="A118" s="49" t="s">
        <v>28</v>
      </c>
      <c r="B118" s="49"/>
      <c r="C118" s="49"/>
      <c r="D118" s="49"/>
      <c r="E118" s="49"/>
      <c r="F118" s="49"/>
      <c r="G118" s="49"/>
      <c r="H118" s="41"/>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3"/>
      <c r="AF118" s="34">
        <f>SUM(AF119:AF125)</f>
        <v>0</v>
      </c>
      <c r="AG118" s="44"/>
      <c r="AH118" s="44"/>
      <c r="AI118" s="44"/>
    </row>
    <row r="119" spans="1:35" ht="18" hidden="1" customHeight="1" outlineLevel="1" x14ac:dyDescent="0.3">
      <c r="A119" s="50">
        <v>3</v>
      </c>
      <c r="B119" s="50" t="s">
        <v>213</v>
      </c>
      <c r="C119" s="27" t="str">
        <f>'Index Formatting'!$I$7</f>
        <v>O</v>
      </c>
      <c r="D119" s="50" t="s">
        <v>61</v>
      </c>
      <c r="E119" s="28">
        <v>158</v>
      </c>
      <c r="F119" s="28" t="s">
        <v>63</v>
      </c>
      <c r="G119" s="28" t="s">
        <v>60</v>
      </c>
      <c r="H119" s="44"/>
      <c r="I119" s="44"/>
      <c r="J119" s="44"/>
      <c r="K119" s="44"/>
      <c r="L119" s="44"/>
      <c r="M119" s="44"/>
      <c r="N119" s="44"/>
      <c r="O119" s="44"/>
      <c r="P119" s="44"/>
      <c r="Q119" s="44"/>
      <c r="R119" s="44"/>
      <c r="S119" s="44"/>
      <c r="T119" s="45">
        <f>H119*_xlfn.XLOOKUP($E119, EFs!$A:$A, EFs!$F:$F)*1000</f>
        <v>0</v>
      </c>
      <c r="U119" s="45">
        <f>I119*_xlfn.XLOOKUP($E119, EFs!$A:$A, EFs!$F:$F)*1000</f>
        <v>0</v>
      </c>
      <c r="V119" s="45">
        <f>J119*_xlfn.XLOOKUP($E119, EFs!$A:$A, EFs!$F:$F)*1000</f>
        <v>0</v>
      </c>
      <c r="W119" s="45">
        <f>K119*_xlfn.XLOOKUP($E119, EFs!$A:$A, EFs!$F:$F)*1000</f>
        <v>0</v>
      </c>
      <c r="X119" s="45">
        <f>L119*_xlfn.XLOOKUP($E119, EFs!$A:$A, EFs!$F:$F)*1000</f>
        <v>0</v>
      </c>
      <c r="Y119" s="45">
        <f>M119*_xlfn.XLOOKUP($E119, EFs!$A:$A, EFs!$F:$F)*1000</f>
        <v>0</v>
      </c>
      <c r="Z119" s="45">
        <f>N119*_xlfn.XLOOKUP($E119, EFs!$A:$A, EFs!$F:$F)*1000</f>
        <v>0</v>
      </c>
      <c r="AA119" s="45">
        <f>O119*_xlfn.XLOOKUP($E119, EFs!$A:$A, EFs!$F:$F)*1000</f>
        <v>0</v>
      </c>
      <c r="AB119" s="45">
        <f>P119*_xlfn.XLOOKUP($E119, EFs!$A:$A, EFs!$F:$F)*1000</f>
        <v>0</v>
      </c>
      <c r="AC119" s="45">
        <f>Q119*_xlfn.XLOOKUP($E119, EFs!$A:$A, EFs!$F:$F)*1000</f>
        <v>0</v>
      </c>
      <c r="AD119" s="45">
        <f>R119*_xlfn.XLOOKUP($E119, EFs!$A:$A, EFs!$F:$F)*1000</f>
        <v>0</v>
      </c>
      <c r="AE119" s="45">
        <f>S119*_xlfn.XLOOKUP($E119, EFs!$A:$A, EFs!$F:$F)*1000</f>
        <v>0</v>
      </c>
      <c r="AF119" s="34">
        <f t="shared" si="2"/>
        <v>0</v>
      </c>
      <c r="AG119" s="44"/>
      <c r="AH119" s="44"/>
      <c r="AI119" s="44"/>
    </row>
    <row r="120" spans="1:35" ht="18" hidden="1" customHeight="1" outlineLevel="1" x14ac:dyDescent="0.3">
      <c r="A120" s="50"/>
      <c r="B120" s="50"/>
      <c r="C120" s="27" t="str">
        <f>'Index Formatting'!$I$7</f>
        <v>O</v>
      </c>
      <c r="D120" s="50"/>
      <c r="E120" s="28">
        <v>159</v>
      </c>
      <c r="F120" s="28" t="s">
        <v>62</v>
      </c>
      <c r="G120" s="28" t="s">
        <v>60</v>
      </c>
      <c r="H120" s="44"/>
      <c r="I120" s="44"/>
      <c r="J120" s="44"/>
      <c r="K120" s="44"/>
      <c r="L120" s="44"/>
      <c r="M120" s="44"/>
      <c r="N120" s="44"/>
      <c r="O120" s="44"/>
      <c r="P120" s="44"/>
      <c r="Q120" s="44"/>
      <c r="R120" s="44"/>
      <c r="S120" s="44"/>
      <c r="T120" s="45">
        <f>H120*_xlfn.XLOOKUP($E120, EFs!$A:$A, EFs!$F:$F)*1000</f>
        <v>0</v>
      </c>
      <c r="U120" s="45">
        <f>I120*_xlfn.XLOOKUP($E120, EFs!$A:$A, EFs!$F:$F)*1000</f>
        <v>0</v>
      </c>
      <c r="V120" s="45">
        <f>J120*_xlfn.XLOOKUP($E120, EFs!$A:$A, EFs!$F:$F)*1000</f>
        <v>0</v>
      </c>
      <c r="W120" s="45">
        <f>K120*_xlfn.XLOOKUP($E120, EFs!$A:$A, EFs!$F:$F)*1000</f>
        <v>0</v>
      </c>
      <c r="X120" s="45">
        <f>L120*_xlfn.XLOOKUP($E120, EFs!$A:$A, EFs!$F:$F)*1000</f>
        <v>0</v>
      </c>
      <c r="Y120" s="45">
        <f>M120*_xlfn.XLOOKUP($E120, EFs!$A:$A, EFs!$F:$F)*1000</f>
        <v>0</v>
      </c>
      <c r="Z120" s="45">
        <f>N120*_xlfn.XLOOKUP($E120, EFs!$A:$A, EFs!$F:$F)*1000</f>
        <v>0</v>
      </c>
      <c r="AA120" s="45">
        <f>O120*_xlfn.XLOOKUP($E120, EFs!$A:$A, EFs!$F:$F)*1000</f>
        <v>0</v>
      </c>
      <c r="AB120" s="45">
        <f>P120*_xlfn.XLOOKUP($E120, EFs!$A:$A, EFs!$F:$F)*1000</f>
        <v>0</v>
      </c>
      <c r="AC120" s="45">
        <f>Q120*_xlfn.XLOOKUP($E120, EFs!$A:$A, EFs!$F:$F)*1000</f>
        <v>0</v>
      </c>
      <c r="AD120" s="45">
        <f>R120*_xlfn.XLOOKUP($E120, EFs!$A:$A, EFs!$F:$F)*1000</f>
        <v>0</v>
      </c>
      <c r="AE120" s="45">
        <f>S120*_xlfn.XLOOKUP($E120, EFs!$A:$A, EFs!$F:$F)*1000</f>
        <v>0</v>
      </c>
      <c r="AF120" s="34">
        <f t="shared" si="2"/>
        <v>0</v>
      </c>
      <c r="AG120" s="44"/>
      <c r="AH120" s="44"/>
      <c r="AI120" s="44"/>
    </row>
    <row r="121" spans="1:35" ht="18" hidden="1" customHeight="1" outlineLevel="1" x14ac:dyDescent="0.3">
      <c r="A121" s="50"/>
      <c r="B121" s="50"/>
      <c r="C121" s="27" t="str">
        <f>'Index Formatting'!$I$7</f>
        <v>O</v>
      </c>
      <c r="D121" s="50" t="s">
        <v>57</v>
      </c>
      <c r="E121" s="28">
        <v>160</v>
      </c>
      <c r="F121" s="28" t="s">
        <v>58</v>
      </c>
      <c r="G121" s="28" t="s">
        <v>70</v>
      </c>
      <c r="H121" s="44"/>
      <c r="I121" s="44"/>
      <c r="J121" s="44"/>
      <c r="K121" s="44"/>
      <c r="L121" s="44"/>
      <c r="M121" s="44"/>
      <c r="N121" s="44"/>
      <c r="O121" s="44"/>
      <c r="P121" s="44"/>
      <c r="Q121" s="44"/>
      <c r="R121" s="44"/>
      <c r="S121" s="44"/>
      <c r="T121" s="45">
        <f>H121*_xlfn.XLOOKUP($E121, EFs!$A:$A, EFs!$F:$F)*1000</f>
        <v>0</v>
      </c>
      <c r="U121" s="45">
        <f>I121*_xlfn.XLOOKUP($E121, EFs!$A:$A, EFs!$F:$F)*1000</f>
        <v>0</v>
      </c>
      <c r="V121" s="45">
        <f>J121*_xlfn.XLOOKUP($E121, EFs!$A:$A, EFs!$F:$F)*1000</f>
        <v>0</v>
      </c>
      <c r="W121" s="45">
        <f>K121*_xlfn.XLOOKUP($E121, EFs!$A:$A, EFs!$F:$F)*1000</f>
        <v>0</v>
      </c>
      <c r="X121" s="45">
        <f>L121*_xlfn.XLOOKUP($E121, EFs!$A:$A, EFs!$F:$F)*1000</f>
        <v>0</v>
      </c>
      <c r="Y121" s="45">
        <f>M121*_xlfn.XLOOKUP($E121, EFs!$A:$A, EFs!$F:$F)*1000</f>
        <v>0</v>
      </c>
      <c r="Z121" s="45">
        <f>N121*_xlfn.XLOOKUP($E121, EFs!$A:$A, EFs!$F:$F)*1000</f>
        <v>0</v>
      </c>
      <c r="AA121" s="45">
        <f>O121*_xlfn.XLOOKUP($E121, EFs!$A:$A, EFs!$F:$F)*1000</f>
        <v>0</v>
      </c>
      <c r="AB121" s="45">
        <f>P121*_xlfn.XLOOKUP($E121, EFs!$A:$A, EFs!$F:$F)*1000</f>
        <v>0</v>
      </c>
      <c r="AC121" s="45">
        <f>Q121*_xlfn.XLOOKUP($E121, EFs!$A:$A, EFs!$F:$F)*1000</f>
        <v>0</v>
      </c>
      <c r="AD121" s="45">
        <f>R121*_xlfn.XLOOKUP($E121, EFs!$A:$A, EFs!$F:$F)*1000</f>
        <v>0</v>
      </c>
      <c r="AE121" s="45">
        <f>S121*_xlfn.XLOOKUP($E121, EFs!$A:$A, EFs!$F:$F)*1000</f>
        <v>0</v>
      </c>
      <c r="AF121" s="34">
        <f t="shared" si="2"/>
        <v>0</v>
      </c>
      <c r="AG121" s="44"/>
      <c r="AH121" s="44"/>
      <c r="AI121" s="44"/>
    </row>
    <row r="122" spans="1:35" ht="18" hidden="1" customHeight="1" outlineLevel="1" x14ac:dyDescent="0.3">
      <c r="A122" s="50"/>
      <c r="B122" s="50"/>
      <c r="C122" s="27" t="str">
        <f>'Index Formatting'!$I$6</f>
        <v>M</v>
      </c>
      <c r="D122" s="50"/>
      <c r="E122" s="28">
        <v>161</v>
      </c>
      <c r="F122" s="28" t="s">
        <v>59</v>
      </c>
      <c r="G122" s="28" t="s">
        <v>60</v>
      </c>
      <c r="H122" s="44"/>
      <c r="I122" s="44"/>
      <c r="J122" s="44"/>
      <c r="K122" s="44"/>
      <c r="L122" s="44"/>
      <c r="M122" s="44"/>
      <c r="N122" s="44"/>
      <c r="O122" s="44"/>
      <c r="P122" s="44"/>
      <c r="Q122" s="44"/>
      <c r="R122" s="44"/>
      <c r="S122" s="44"/>
      <c r="T122" s="45">
        <f>H122*_xlfn.XLOOKUP($E122, EFs!$A:$A, EFs!$F:$F)*1000</f>
        <v>0</v>
      </c>
      <c r="U122" s="45">
        <f>I122*_xlfn.XLOOKUP($E122, EFs!$A:$A, EFs!$F:$F)*1000</f>
        <v>0</v>
      </c>
      <c r="V122" s="45">
        <f>J122*_xlfn.XLOOKUP($E122, EFs!$A:$A, EFs!$F:$F)*1000</f>
        <v>0</v>
      </c>
      <c r="W122" s="45">
        <f>K122*_xlfn.XLOOKUP($E122, EFs!$A:$A, EFs!$F:$F)*1000</f>
        <v>0</v>
      </c>
      <c r="X122" s="45">
        <f>L122*_xlfn.XLOOKUP($E122, EFs!$A:$A, EFs!$F:$F)*1000</f>
        <v>0</v>
      </c>
      <c r="Y122" s="45">
        <f>M122*_xlfn.XLOOKUP($E122, EFs!$A:$A, EFs!$F:$F)*1000</f>
        <v>0</v>
      </c>
      <c r="Z122" s="45">
        <f>N122*_xlfn.XLOOKUP($E122, EFs!$A:$A, EFs!$F:$F)*1000</f>
        <v>0</v>
      </c>
      <c r="AA122" s="45">
        <f>O122*_xlfn.XLOOKUP($E122, EFs!$A:$A, EFs!$F:$F)*1000</f>
        <v>0</v>
      </c>
      <c r="AB122" s="45">
        <f>P122*_xlfn.XLOOKUP($E122, EFs!$A:$A, EFs!$F:$F)*1000</f>
        <v>0</v>
      </c>
      <c r="AC122" s="45">
        <f>Q122*_xlfn.XLOOKUP($E122, EFs!$A:$A, EFs!$F:$F)*1000</f>
        <v>0</v>
      </c>
      <c r="AD122" s="45">
        <f>R122*_xlfn.XLOOKUP($E122, EFs!$A:$A, EFs!$F:$F)*1000</f>
        <v>0</v>
      </c>
      <c r="AE122" s="45">
        <f>S122*_xlfn.XLOOKUP($E122, EFs!$A:$A, EFs!$F:$F)*1000</f>
        <v>0</v>
      </c>
      <c r="AF122" s="34">
        <f t="shared" si="2"/>
        <v>0</v>
      </c>
      <c r="AG122" s="44"/>
      <c r="AH122" s="44"/>
      <c r="AI122" s="44"/>
    </row>
    <row r="123" spans="1:35" ht="18" hidden="1" customHeight="1" outlineLevel="1" x14ac:dyDescent="0.3">
      <c r="A123" s="50"/>
      <c r="B123" s="50"/>
      <c r="C123" s="27" t="str">
        <f>'Index Formatting'!$I$5</f>
        <v>M</v>
      </c>
      <c r="D123" s="50" t="s">
        <v>52</v>
      </c>
      <c r="E123" s="28">
        <v>162</v>
      </c>
      <c r="F123" s="28" t="s">
        <v>55</v>
      </c>
      <c r="G123" s="28" t="s">
        <v>54</v>
      </c>
      <c r="H123" s="44"/>
      <c r="I123" s="44"/>
      <c r="J123" s="44"/>
      <c r="K123" s="44"/>
      <c r="L123" s="44"/>
      <c r="M123" s="44"/>
      <c r="N123" s="44"/>
      <c r="O123" s="44"/>
      <c r="P123" s="44"/>
      <c r="Q123" s="44"/>
      <c r="R123" s="44"/>
      <c r="S123" s="44"/>
      <c r="T123" s="45">
        <f>H123*_xlfn.XLOOKUP($E123, EFs!$A:$A, EFs!$F:$F)*1000</f>
        <v>0</v>
      </c>
      <c r="U123" s="45">
        <f>I123*_xlfn.XLOOKUP($E123, EFs!$A:$A, EFs!$F:$F)*1000</f>
        <v>0</v>
      </c>
      <c r="V123" s="45">
        <f>J123*_xlfn.XLOOKUP($E123, EFs!$A:$A, EFs!$F:$F)*1000</f>
        <v>0</v>
      </c>
      <c r="W123" s="45">
        <f>K123*_xlfn.XLOOKUP($E123, EFs!$A:$A, EFs!$F:$F)*1000</f>
        <v>0</v>
      </c>
      <c r="X123" s="45">
        <f>L123*_xlfn.XLOOKUP($E123, EFs!$A:$A, EFs!$F:$F)*1000</f>
        <v>0</v>
      </c>
      <c r="Y123" s="45">
        <f>M123*_xlfn.XLOOKUP($E123, EFs!$A:$A, EFs!$F:$F)*1000</f>
        <v>0</v>
      </c>
      <c r="Z123" s="45">
        <f>N123*_xlfn.XLOOKUP($E123, EFs!$A:$A, EFs!$F:$F)*1000</f>
        <v>0</v>
      </c>
      <c r="AA123" s="45">
        <f>O123*_xlfn.XLOOKUP($E123, EFs!$A:$A, EFs!$F:$F)*1000</f>
        <v>0</v>
      </c>
      <c r="AB123" s="45">
        <f>P123*_xlfn.XLOOKUP($E123, EFs!$A:$A, EFs!$F:$F)*1000</f>
        <v>0</v>
      </c>
      <c r="AC123" s="45">
        <f>Q123*_xlfn.XLOOKUP($E123, EFs!$A:$A, EFs!$F:$F)*1000</f>
        <v>0</v>
      </c>
      <c r="AD123" s="45">
        <f>R123*_xlfn.XLOOKUP($E123, EFs!$A:$A, EFs!$F:$F)*1000</f>
        <v>0</v>
      </c>
      <c r="AE123" s="45">
        <f>S123*_xlfn.XLOOKUP($E123, EFs!$A:$A, EFs!$F:$F)*1000</f>
        <v>0</v>
      </c>
      <c r="AF123" s="34">
        <f t="shared" si="2"/>
        <v>0</v>
      </c>
      <c r="AG123" s="44"/>
      <c r="AH123" s="44"/>
      <c r="AI123" s="44"/>
    </row>
    <row r="124" spans="1:35" ht="18" hidden="1" customHeight="1" outlineLevel="1" x14ac:dyDescent="0.3">
      <c r="A124" s="50"/>
      <c r="B124" s="50"/>
      <c r="C124" s="27" t="str">
        <f>'Index Formatting'!$I$5</f>
        <v>M</v>
      </c>
      <c r="D124" s="50"/>
      <c r="E124" s="28">
        <v>163</v>
      </c>
      <c r="F124" s="28" t="s">
        <v>53</v>
      </c>
      <c r="G124" s="28" t="s">
        <v>54</v>
      </c>
      <c r="H124" s="44"/>
      <c r="I124" s="44"/>
      <c r="J124" s="44"/>
      <c r="K124" s="44"/>
      <c r="L124" s="44"/>
      <c r="M124" s="44"/>
      <c r="N124" s="44"/>
      <c r="O124" s="44"/>
      <c r="P124" s="44"/>
      <c r="Q124" s="44"/>
      <c r="R124" s="44"/>
      <c r="S124" s="44"/>
      <c r="T124" s="45">
        <f>H124*_xlfn.XLOOKUP($E124, EFs!$A:$A, EFs!$F:$F)*1000</f>
        <v>0</v>
      </c>
      <c r="U124" s="45">
        <f>I124*_xlfn.XLOOKUP($E124, EFs!$A:$A, EFs!$F:$F)*1000</f>
        <v>0</v>
      </c>
      <c r="V124" s="45">
        <f>J124*_xlfn.XLOOKUP($E124, EFs!$A:$A, EFs!$F:$F)*1000</f>
        <v>0</v>
      </c>
      <c r="W124" s="45">
        <f>K124*_xlfn.XLOOKUP($E124, EFs!$A:$A, EFs!$F:$F)*1000</f>
        <v>0</v>
      </c>
      <c r="X124" s="45">
        <f>L124*_xlfn.XLOOKUP($E124, EFs!$A:$A, EFs!$F:$F)*1000</f>
        <v>0</v>
      </c>
      <c r="Y124" s="45">
        <f>M124*_xlfn.XLOOKUP($E124, EFs!$A:$A, EFs!$F:$F)*1000</f>
        <v>0</v>
      </c>
      <c r="Z124" s="45">
        <f>N124*_xlfn.XLOOKUP($E124, EFs!$A:$A, EFs!$F:$F)*1000</f>
        <v>0</v>
      </c>
      <c r="AA124" s="45">
        <f>O124*_xlfn.XLOOKUP($E124, EFs!$A:$A, EFs!$F:$F)*1000</f>
        <v>0</v>
      </c>
      <c r="AB124" s="45">
        <f>P124*_xlfn.XLOOKUP($E124, EFs!$A:$A, EFs!$F:$F)*1000</f>
        <v>0</v>
      </c>
      <c r="AC124" s="45">
        <f>Q124*_xlfn.XLOOKUP($E124, EFs!$A:$A, EFs!$F:$F)*1000</f>
        <v>0</v>
      </c>
      <c r="AD124" s="45">
        <f>R124*_xlfn.XLOOKUP($E124, EFs!$A:$A, EFs!$F:$F)*1000</f>
        <v>0</v>
      </c>
      <c r="AE124" s="45">
        <f>S124*_xlfn.XLOOKUP($E124, EFs!$A:$A, EFs!$F:$F)*1000</f>
        <v>0</v>
      </c>
      <c r="AF124" s="34">
        <f t="shared" si="2"/>
        <v>0</v>
      </c>
      <c r="AG124" s="44"/>
      <c r="AH124" s="44"/>
      <c r="AI124" s="44"/>
    </row>
    <row r="125" spans="1:35" ht="18" hidden="1" customHeight="1" outlineLevel="1" x14ac:dyDescent="0.3">
      <c r="A125" s="50"/>
      <c r="B125" s="50"/>
      <c r="C125" s="27" t="str">
        <f>'Index Formatting'!$I$5</f>
        <v>M</v>
      </c>
      <c r="D125" s="50"/>
      <c r="E125" s="28">
        <v>164</v>
      </c>
      <c r="F125" s="28" t="s">
        <v>56</v>
      </c>
      <c r="G125" s="28" t="s">
        <v>54</v>
      </c>
      <c r="H125" s="44"/>
      <c r="I125" s="44"/>
      <c r="J125" s="44"/>
      <c r="K125" s="44"/>
      <c r="L125" s="44"/>
      <c r="M125" s="44"/>
      <c r="N125" s="44"/>
      <c r="O125" s="44"/>
      <c r="P125" s="44"/>
      <c r="Q125" s="44"/>
      <c r="R125" s="44"/>
      <c r="S125" s="44"/>
      <c r="T125" s="45">
        <f>H125*_xlfn.XLOOKUP($E125, EFs!$A:$A, EFs!$F:$F)*1000</f>
        <v>0</v>
      </c>
      <c r="U125" s="45">
        <f>I125*_xlfn.XLOOKUP($E125, EFs!$A:$A, EFs!$F:$F)*1000</f>
        <v>0</v>
      </c>
      <c r="V125" s="45">
        <f>J125*_xlfn.XLOOKUP($E125, EFs!$A:$A, EFs!$F:$F)*1000</f>
        <v>0</v>
      </c>
      <c r="W125" s="45">
        <f>K125*_xlfn.XLOOKUP($E125, EFs!$A:$A, EFs!$F:$F)*1000</f>
        <v>0</v>
      </c>
      <c r="X125" s="45">
        <f>L125*_xlfn.XLOOKUP($E125, EFs!$A:$A, EFs!$F:$F)*1000</f>
        <v>0</v>
      </c>
      <c r="Y125" s="45">
        <f>M125*_xlfn.XLOOKUP($E125, EFs!$A:$A, EFs!$F:$F)*1000</f>
        <v>0</v>
      </c>
      <c r="Z125" s="45">
        <f>N125*_xlfn.XLOOKUP($E125, EFs!$A:$A, EFs!$F:$F)*1000</f>
        <v>0</v>
      </c>
      <c r="AA125" s="45">
        <f>O125*_xlfn.XLOOKUP($E125, EFs!$A:$A, EFs!$F:$F)*1000</f>
        <v>0</v>
      </c>
      <c r="AB125" s="45">
        <f>P125*_xlfn.XLOOKUP($E125, EFs!$A:$A, EFs!$F:$F)*1000</f>
        <v>0</v>
      </c>
      <c r="AC125" s="45">
        <f>Q125*_xlfn.XLOOKUP($E125, EFs!$A:$A, EFs!$F:$F)*1000</f>
        <v>0</v>
      </c>
      <c r="AD125" s="45">
        <f>R125*_xlfn.XLOOKUP($E125, EFs!$A:$A, EFs!$F:$F)*1000</f>
        <v>0</v>
      </c>
      <c r="AE125" s="45">
        <f>S125*_xlfn.XLOOKUP($E125, EFs!$A:$A, EFs!$F:$F)*1000</f>
        <v>0</v>
      </c>
      <c r="AF125" s="34">
        <f t="shared" si="2"/>
        <v>0</v>
      </c>
      <c r="AG125" s="44"/>
      <c r="AH125" s="44"/>
      <c r="AI125" s="44"/>
    </row>
    <row r="126" spans="1:35" ht="18" customHeight="1" collapsed="1" x14ac:dyDescent="0.3">
      <c r="A126" s="49" t="s">
        <v>29</v>
      </c>
      <c r="B126" s="49"/>
      <c r="C126" s="49"/>
      <c r="D126" s="49"/>
      <c r="E126" s="49"/>
      <c r="F126" s="49"/>
      <c r="G126" s="49"/>
      <c r="H126" s="41"/>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3"/>
      <c r="AF126" s="34">
        <f>SUM(AF127:AF132)</f>
        <v>0</v>
      </c>
      <c r="AG126" s="44"/>
      <c r="AH126" s="44"/>
      <c r="AI126" s="44"/>
    </row>
    <row r="127" spans="1:35" ht="18" hidden="1" customHeight="1" outlineLevel="1" x14ac:dyDescent="0.3">
      <c r="A127" s="50">
        <v>4</v>
      </c>
      <c r="B127" s="50" t="s">
        <v>214</v>
      </c>
      <c r="C127" s="27" t="str">
        <f>'Index Formatting'!$I$7</f>
        <v>O</v>
      </c>
      <c r="D127" s="27" t="s">
        <v>61</v>
      </c>
      <c r="E127" s="28">
        <v>165</v>
      </c>
      <c r="F127" s="28" t="s">
        <v>215</v>
      </c>
      <c r="G127" s="28" t="s">
        <v>60</v>
      </c>
      <c r="H127" s="44"/>
      <c r="I127" s="44"/>
      <c r="J127" s="44"/>
      <c r="K127" s="44"/>
      <c r="L127" s="44"/>
      <c r="M127" s="44"/>
      <c r="N127" s="44"/>
      <c r="O127" s="44"/>
      <c r="P127" s="44"/>
      <c r="Q127" s="44"/>
      <c r="R127" s="44"/>
      <c r="S127" s="44"/>
      <c r="T127" s="45">
        <f>H127*_xlfn.XLOOKUP($E127, EFs!$A:$A, EFs!$F:$F)*1000</f>
        <v>0</v>
      </c>
      <c r="U127" s="45">
        <f>I127*_xlfn.XLOOKUP($E127, EFs!$A:$A, EFs!$F:$F)*1000</f>
        <v>0</v>
      </c>
      <c r="V127" s="45">
        <f>J127*_xlfn.XLOOKUP($E127, EFs!$A:$A, EFs!$F:$F)*1000</f>
        <v>0</v>
      </c>
      <c r="W127" s="45">
        <f>K127*_xlfn.XLOOKUP($E127, EFs!$A:$A, EFs!$F:$F)*1000</f>
        <v>0</v>
      </c>
      <c r="X127" s="45">
        <f>L127*_xlfn.XLOOKUP($E127, EFs!$A:$A, EFs!$F:$F)*1000</f>
        <v>0</v>
      </c>
      <c r="Y127" s="45">
        <f>M127*_xlfn.XLOOKUP($E127, EFs!$A:$A, EFs!$F:$F)*1000</f>
        <v>0</v>
      </c>
      <c r="Z127" s="45">
        <f>N127*_xlfn.XLOOKUP($E127, EFs!$A:$A, EFs!$F:$F)*1000</f>
        <v>0</v>
      </c>
      <c r="AA127" s="45">
        <f>O127*_xlfn.XLOOKUP($E127, EFs!$A:$A, EFs!$F:$F)*1000</f>
        <v>0</v>
      </c>
      <c r="AB127" s="45">
        <f>P127*_xlfn.XLOOKUP($E127, EFs!$A:$A, EFs!$F:$F)*1000</f>
        <v>0</v>
      </c>
      <c r="AC127" s="45">
        <f>Q127*_xlfn.XLOOKUP($E127, EFs!$A:$A, EFs!$F:$F)*1000</f>
        <v>0</v>
      </c>
      <c r="AD127" s="45">
        <f>R127*_xlfn.XLOOKUP($E127, EFs!$A:$A, EFs!$F:$F)*1000</f>
        <v>0</v>
      </c>
      <c r="AE127" s="45">
        <f>S127*_xlfn.XLOOKUP($E127, EFs!$A:$A, EFs!$F:$F)*1000</f>
        <v>0</v>
      </c>
      <c r="AF127" s="34">
        <f t="shared" si="2"/>
        <v>0</v>
      </c>
      <c r="AG127" s="44"/>
      <c r="AH127" s="44"/>
      <c r="AI127" s="44"/>
    </row>
    <row r="128" spans="1:35" ht="18" hidden="1" customHeight="1" outlineLevel="1" x14ac:dyDescent="0.3">
      <c r="A128" s="50"/>
      <c r="B128" s="50"/>
      <c r="C128" s="27" t="str">
        <f>'Index Formatting'!$I$7</f>
        <v>O</v>
      </c>
      <c r="D128" s="50" t="s">
        <v>57</v>
      </c>
      <c r="E128" s="28">
        <v>166</v>
      </c>
      <c r="F128" s="28" t="s">
        <v>58</v>
      </c>
      <c r="G128" s="28" t="s">
        <v>70</v>
      </c>
      <c r="H128" s="44"/>
      <c r="I128" s="44"/>
      <c r="J128" s="44"/>
      <c r="K128" s="44"/>
      <c r="L128" s="44"/>
      <c r="M128" s="44"/>
      <c r="N128" s="44"/>
      <c r="O128" s="44"/>
      <c r="P128" s="44"/>
      <c r="Q128" s="44"/>
      <c r="R128" s="44"/>
      <c r="S128" s="44"/>
      <c r="T128" s="45">
        <f>H128*_xlfn.XLOOKUP($E128, EFs!$A:$A, EFs!$F:$F)*1000</f>
        <v>0</v>
      </c>
      <c r="U128" s="45">
        <f>I128*_xlfn.XLOOKUP($E128, EFs!$A:$A, EFs!$F:$F)*1000</f>
        <v>0</v>
      </c>
      <c r="V128" s="45">
        <f>J128*_xlfn.XLOOKUP($E128, EFs!$A:$A, EFs!$F:$F)*1000</f>
        <v>0</v>
      </c>
      <c r="W128" s="45">
        <f>K128*_xlfn.XLOOKUP($E128, EFs!$A:$A, EFs!$F:$F)*1000</f>
        <v>0</v>
      </c>
      <c r="X128" s="45">
        <f>L128*_xlfn.XLOOKUP($E128, EFs!$A:$A, EFs!$F:$F)*1000</f>
        <v>0</v>
      </c>
      <c r="Y128" s="45">
        <f>M128*_xlfn.XLOOKUP($E128, EFs!$A:$A, EFs!$F:$F)*1000</f>
        <v>0</v>
      </c>
      <c r="Z128" s="45">
        <f>N128*_xlfn.XLOOKUP($E128, EFs!$A:$A, EFs!$F:$F)*1000</f>
        <v>0</v>
      </c>
      <c r="AA128" s="45">
        <f>O128*_xlfn.XLOOKUP($E128, EFs!$A:$A, EFs!$F:$F)*1000</f>
        <v>0</v>
      </c>
      <c r="AB128" s="45">
        <f>P128*_xlfn.XLOOKUP($E128, EFs!$A:$A, EFs!$F:$F)*1000</f>
        <v>0</v>
      </c>
      <c r="AC128" s="45">
        <f>Q128*_xlfn.XLOOKUP($E128, EFs!$A:$A, EFs!$F:$F)*1000</f>
        <v>0</v>
      </c>
      <c r="AD128" s="45">
        <f>R128*_xlfn.XLOOKUP($E128, EFs!$A:$A, EFs!$F:$F)*1000</f>
        <v>0</v>
      </c>
      <c r="AE128" s="45">
        <f>S128*_xlfn.XLOOKUP($E128, EFs!$A:$A, EFs!$F:$F)*1000</f>
        <v>0</v>
      </c>
      <c r="AF128" s="34">
        <f t="shared" si="2"/>
        <v>0</v>
      </c>
      <c r="AG128" s="44"/>
      <c r="AH128" s="44"/>
      <c r="AI128" s="44"/>
    </row>
    <row r="129" spans="1:35" ht="18" hidden="1" customHeight="1" outlineLevel="1" x14ac:dyDescent="0.3">
      <c r="A129" s="50"/>
      <c r="B129" s="50"/>
      <c r="C129" s="27" t="str">
        <f>'Index Formatting'!$I$6</f>
        <v>M</v>
      </c>
      <c r="D129" s="50"/>
      <c r="E129" s="28">
        <v>167</v>
      </c>
      <c r="F129" s="28" t="s">
        <v>59</v>
      </c>
      <c r="G129" s="28" t="s">
        <v>60</v>
      </c>
      <c r="H129" s="44"/>
      <c r="I129" s="44"/>
      <c r="J129" s="44"/>
      <c r="K129" s="44"/>
      <c r="L129" s="44"/>
      <c r="M129" s="44"/>
      <c r="N129" s="44"/>
      <c r="O129" s="44"/>
      <c r="P129" s="44"/>
      <c r="Q129" s="44"/>
      <c r="R129" s="44"/>
      <c r="S129" s="44"/>
      <c r="T129" s="45">
        <f>H129*_xlfn.XLOOKUP($E129, EFs!$A:$A, EFs!$F:$F)*1000</f>
        <v>0</v>
      </c>
      <c r="U129" s="45">
        <f>I129*_xlfn.XLOOKUP($E129, EFs!$A:$A, EFs!$F:$F)*1000</f>
        <v>0</v>
      </c>
      <c r="V129" s="45">
        <f>J129*_xlfn.XLOOKUP($E129, EFs!$A:$A, EFs!$F:$F)*1000</f>
        <v>0</v>
      </c>
      <c r="W129" s="45">
        <f>K129*_xlfn.XLOOKUP($E129, EFs!$A:$A, EFs!$F:$F)*1000</f>
        <v>0</v>
      </c>
      <c r="X129" s="45">
        <f>L129*_xlfn.XLOOKUP($E129, EFs!$A:$A, EFs!$F:$F)*1000</f>
        <v>0</v>
      </c>
      <c r="Y129" s="45">
        <f>M129*_xlfn.XLOOKUP($E129, EFs!$A:$A, EFs!$F:$F)*1000</f>
        <v>0</v>
      </c>
      <c r="Z129" s="45">
        <f>N129*_xlfn.XLOOKUP($E129, EFs!$A:$A, EFs!$F:$F)*1000</f>
        <v>0</v>
      </c>
      <c r="AA129" s="45">
        <f>O129*_xlfn.XLOOKUP($E129, EFs!$A:$A, EFs!$F:$F)*1000</f>
        <v>0</v>
      </c>
      <c r="AB129" s="45">
        <f>P129*_xlfn.XLOOKUP($E129, EFs!$A:$A, EFs!$F:$F)*1000</f>
        <v>0</v>
      </c>
      <c r="AC129" s="45">
        <f>Q129*_xlfn.XLOOKUP($E129, EFs!$A:$A, EFs!$F:$F)*1000</f>
        <v>0</v>
      </c>
      <c r="AD129" s="45">
        <f>R129*_xlfn.XLOOKUP($E129, EFs!$A:$A, EFs!$F:$F)*1000</f>
        <v>0</v>
      </c>
      <c r="AE129" s="45">
        <f>S129*_xlfn.XLOOKUP($E129, EFs!$A:$A, EFs!$F:$F)*1000</f>
        <v>0</v>
      </c>
      <c r="AF129" s="34">
        <f t="shared" si="2"/>
        <v>0</v>
      </c>
      <c r="AG129" s="44"/>
      <c r="AH129" s="44"/>
      <c r="AI129" s="44"/>
    </row>
    <row r="130" spans="1:35" ht="18" hidden="1" customHeight="1" outlineLevel="1" x14ac:dyDescent="0.3">
      <c r="A130" s="50"/>
      <c r="B130" s="50"/>
      <c r="C130" s="27" t="str">
        <f>'Index Formatting'!$I$5</f>
        <v>M</v>
      </c>
      <c r="D130" s="50" t="s">
        <v>52</v>
      </c>
      <c r="E130" s="28">
        <v>168</v>
      </c>
      <c r="F130" s="28" t="s">
        <v>55</v>
      </c>
      <c r="G130" s="28" t="s">
        <v>54</v>
      </c>
      <c r="H130" s="44"/>
      <c r="I130" s="44"/>
      <c r="J130" s="44"/>
      <c r="K130" s="44"/>
      <c r="L130" s="44"/>
      <c r="M130" s="44"/>
      <c r="N130" s="44"/>
      <c r="O130" s="44"/>
      <c r="P130" s="44"/>
      <c r="Q130" s="44"/>
      <c r="R130" s="44"/>
      <c r="S130" s="44"/>
      <c r="T130" s="45">
        <f>H130*_xlfn.XLOOKUP($E130, EFs!$A:$A, EFs!$F:$F)*1000</f>
        <v>0</v>
      </c>
      <c r="U130" s="45">
        <f>I130*_xlfn.XLOOKUP($E130, EFs!$A:$A, EFs!$F:$F)*1000</f>
        <v>0</v>
      </c>
      <c r="V130" s="45">
        <f>J130*_xlfn.XLOOKUP($E130, EFs!$A:$A, EFs!$F:$F)*1000</f>
        <v>0</v>
      </c>
      <c r="W130" s="45">
        <f>K130*_xlfn.XLOOKUP($E130, EFs!$A:$A, EFs!$F:$F)*1000</f>
        <v>0</v>
      </c>
      <c r="X130" s="45">
        <f>L130*_xlfn.XLOOKUP($E130, EFs!$A:$A, EFs!$F:$F)*1000</f>
        <v>0</v>
      </c>
      <c r="Y130" s="45">
        <f>M130*_xlfn.XLOOKUP($E130, EFs!$A:$A, EFs!$F:$F)*1000</f>
        <v>0</v>
      </c>
      <c r="Z130" s="45">
        <f>N130*_xlfn.XLOOKUP($E130, EFs!$A:$A, EFs!$F:$F)*1000</f>
        <v>0</v>
      </c>
      <c r="AA130" s="45">
        <f>O130*_xlfn.XLOOKUP($E130, EFs!$A:$A, EFs!$F:$F)*1000</f>
        <v>0</v>
      </c>
      <c r="AB130" s="45">
        <f>P130*_xlfn.XLOOKUP($E130, EFs!$A:$A, EFs!$F:$F)*1000</f>
        <v>0</v>
      </c>
      <c r="AC130" s="45">
        <f>Q130*_xlfn.XLOOKUP($E130, EFs!$A:$A, EFs!$F:$F)*1000</f>
        <v>0</v>
      </c>
      <c r="AD130" s="45">
        <f>R130*_xlfn.XLOOKUP($E130, EFs!$A:$A, EFs!$F:$F)*1000</f>
        <v>0</v>
      </c>
      <c r="AE130" s="45">
        <f>S130*_xlfn.XLOOKUP($E130, EFs!$A:$A, EFs!$F:$F)*1000</f>
        <v>0</v>
      </c>
      <c r="AF130" s="34">
        <f t="shared" si="2"/>
        <v>0</v>
      </c>
      <c r="AG130" s="44"/>
      <c r="AH130" s="44"/>
      <c r="AI130" s="44"/>
    </row>
    <row r="131" spans="1:35" ht="18" hidden="1" customHeight="1" outlineLevel="1" x14ac:dyDescent="0.3">
      <c r="A131" s="50"/>
      <c r="B131" s="50"/>
      <c r="C131" s="27" t="str">
        <f>'Index Formatting'!$I$5</f>
        <v>M</v>
      </c>
      <c r="D131" s="50"/>
      <c r="E131" s="28">
        <v>169</v>
      </c>
      <c r="F131" s="28" t="s">
        <v>53</v>
      </c>
      <c r="G131" s="28" t="s">
        <v>54</v>
      </c>
      <c r="H131" s="44"/>
      <c r="I131" s="44"/>
      <c r="J131" s="44"/>
      <c r="K131" s="44"/>
      <c r="L131" s="44"/>
      <c r="M131" s="44"/>
      <c r="N131" s="44"/>
      <c r="O131" s="44"/>
      <c r="P131" s="44"/>
      <c r="Q131" s="44"/>
      <c r="R131" s="44"/>
      <c r="S131" s="44"/>
      <c r="T131" s="45">
        <f>H131*_xlfn.XLOOKUP($E131, EFs!$A:$A, EFs!$F:$F)*1000</f>
        <v>0</v>
      </c>
      <c r="U131" s="45">
        <f>I131*_xlfn.XLOOKUP($E131, EFs!$A:$A, EFs!$F:$F)*1000</f>
        <v>0</v>
      </c>
      <c r="V131" s="45">
        <f>J131*_xlfn.XLOOKUP($E131, EFs!$A:$A, EFs!$F:$F)*1000</f>
        <v>0</v>
      </c>
      <c r="W131" s="45">
        <f>K131*_xlfn.XLOOKUP($E131, EFs!$A:$A, EFs!$F:$F)*1000</f>
        <v>0</v>
      </c>
      <c r="X131" s="45">
        <f>L131*_xlfn.XLOOKUP($E131, EFs!$A:$A, EFs!$F:$F)*1000</f>
        <v>0</v>
      </c>
      <c r="Y131" s="45">
        <f>M131*_xlfn.XLOOKUP($E131, EFs!$A:$A, EFs!$F:$F)*1000</f>
        <v>0</v>
      </c>
      <c r="Z131" s="45">
        <f>N131*_xlfn.XLOOKUP($E131, EFs!$A:$A, EFs!$F:$F)*1000</f>
        <v>0</v>
      </c>
      <c r="AA131" s="45">
        <f>O131*_xlfn.XLOOKUP($E131, EFs!$A:$A, EFs!$F:$F)*1000</f>
        <v>0</v>
      </c>
      <c r="AB131" s="45">
        <f>P131*_xlfn.XLOOKUP($E131, EFs!$A:$A, EFs!$F:$F)*1000</f>
        <v>0</v>
      </c>
      <c r="AC131" s="45">
        <f>Q131*_xlfn.XLOOKUP($E131, EFs!$A:$A, EFs!$F:$F)*1000</f>
        <v>0</v>
      </c>
      <c r="AD131" s="45">
        <f>R131*_xlfn.XLOOKUP($E131, EFs!$A:$A, EFs!$F:$F)*1000</f>
        <v>0</v>
      </c>
      <c r="AE131" s="45">
        <f>S131*_xlfn.XLOOKUP($E131, EFs!$A:$A, EFs!$F:$F)*1000</f>
        <v>0</v>
      </c>
      <c r="AF131" s="34">
        <f t="shared" si="2"/>
        <v>0</v>
      </c>
      <c r="AG131" s="44"/>
      <c r="AH131" s="44"/>
      <c r="AI131" s="44"/>
    </row>
    <row r="132" spans="1:35" ht="18" hidden="1" customHeight="1" outlineLevel="1" x14ac:dyDescent="0.3">
      <c r="A132" s="50"/>
      <c r="B132" s="50"/>
      <c r="C132" s="27" t="str">
        <f>'Index Formatting'!$I$5</f>
        <v>M</v>
      </c>
      <c r="D132" s="50"/>
      <c r="E132" s="28">
        <v>170</v>
      </c>
      <c r="F132" s="28" t="s">
        <v>56</v>
      </c>
      <c r="G132" s="28" t="s">
        <v>54</v>
      </c>
      <c r="H132" s="44"/>
      <c r="I132" s="44"/>
      <c r="J132" s="44"/>
      <c r="K132" s="44"/>
      <c r="L132" s="44"/>
      <c r="M132" s="44"/>
      <c r="N132" s="44"/>
      <c r="O132" s="44"/>
      <c r="P132" s="44"/>
      <c r="Q132" s="44"/>
      <c r="R132" s="44"/>
      <c r="S132" s="44"/>
      <c r="T132" s="45">
        <f>H132*_xlfn.XLOOKUP($E132, EFs!$A:$A, EFs!$F:$F)*1000</f>
        <v>0</v>
      </c>
      <c r="U132" s="45">
        <f>I132*_xlfn.XLOOKUP($E132, EFs!$A:$A, EFs!$F:$F)*1000</f>
        <v>0</v>
      </c>
      <c r="V132" s="45">
        <f>J132*_xlfn.XLOOKUP($E132, EFs!$A:$A, EFs!$F:$F)*1000</f>
        <v>0</v>
      </c>
      <c r="W132" s="45">
        <f>K132*_xlfn.XLOOKUP($E132, EFs!$A:$A, EFs!$F:$F)*1000</f>
        <v>0</v>
      </c>
      <c r="X132" s="45">
        <f>L132*_xlfn.XLOOKUP($E132, EFs!$A:$A, EFs!$F:$F)*1000</f>
        <v>0</v>
      </c>
      <c r="Y132" s="45">
        <f>M132*_xlfn.XLOOKUP($E132, EFs!$A:$A, EFs!$F:$F)*1000</f>
        <v>0</v>
      </c>
      <c r="Z132" s="45">
        <f>N132*_xlfn.XLOOKUP($E132, EFs!$A:$A, EFs!$F:$F)*1000</f>
        <v>0</v>
      </c>
      <c r="AA132" s="45">
        <f>O132*_xlfn.XLOOKUP($E132, EFs!$A:$A, EFs!$F:$F)*1000</f>
        <v>0</v>
      </c>
      <c r="AB132" s="45">
        <f>P132*_xlfn.XLOOKUP($E132, EFs!$A:$A, EFs!$F:$F)*1000</f>
        <v>0</v>
      </c>
      <c r="AC132" s="45">
        <f>Q132*_xlfn.XLOOKUP($E132, EFs!$A:$A, EFs!$F:$F)*1000</f>
        <v>0</v>
      </c>
      <c r="AD132" s="45">
        <f>R132*_xlfn.XLOOKUP($E132, EFs!$A:$A, EFs!$F:$F)*1000</f>
        <v>0</v>
      </c>
      <c r="AE132" s="45">
        <f>S132*_xlfn.XLOOKUP($E132, EFs!$A:$A, EFs!$F:$F)*1000</f>
        <v>0</v>
      </c>
      <c r="AF132" s="34">
        <f t="shared" si="2"/>
        <v>0</v>
      </c>
      <c r="AG132" s="44"/>
      <c r="AH132" s="44"/>
      <c r="AI132" s="44"/>
    </row>
    <row r="133" spans="1:35" ht="18" customHeight="1" collapsed="1" x14ac:dyDescent="0.3">
      <c r="A133" s="49" t="s">
        <v>30</v>
      </c>
      <c r="B133" s="49"/>
      <c r="C133" s="49"/>
      <c r="D133" s="49"/>
      <c r="E133" s="49"/>
      <c r="F133" s="49"/>
      <c r="G133" s="49"/>
      <c r="H133" s="41"/>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3"/>
      <c r="AF133" s="34">
        <f>SUM(AF134:AF150)</f>
        <v>0</v>
      </c>
      <c r="AG133" s="44"/>
      <c r="AH133" s="44"/>
      <c r="AI133" s="44"/>
    </row>
    <row r="134" spans="1:35" ht="18" hidden="1" customHeight="1" outlineLevel="1" x14ac:dyDescent="0.3">
      <c r="A134" s="50">
        <v>5</v>
      </c>
      <c r="B134" s="50" t="s">
        <v>216</v>
      </c>
      <c r="C134" s="27" t="str">
        <f>'Index Formatting'!$I$8</f>
        <v>M</v>
      </c>
      <c r="D134" s="50" t="s">
        <v>71</v>
      </c>
      <c r="E134" s="28">
        <f>IF(_xlfn.XLOOKUP(F134, Lookups!B:B, Lookups!A:A) = 0, 0, 170+_xlfn.XLOOKUP(F134, Lookups!B:B, Lookups!A:A))</f>
        <v>0</v>
      </c>
      <c r="F134" s="28" t="s">
        <v>101</v>
      </c>
      <c r="G134" s="28" t="s">
        <v>70</v>
      </c>
      <c r="H134" s="44"/>
      <c r="I134" s="44"/>
      <c r="J134" s="44"/>
      <c r="K134" s="44"/>
      <c r="L134" s="44"/>
      <c r="M134" s="44"/>
      <c r="N134" s="44"/>
      <c r="O134" s="44"/>
      <c r="P134" s="44"/>
      <c r="Q134" s="44"/>
      <c r="R134" s="44"/>
      <c r="S134" s="44"/>
      <c r="T134" s="45">
        <f>H134*_xlfn.XLOOKUP($E134, EFs!$A:$A, EFs!$F:$F)*1000</f>
        <v>0</v>
      </c>
      <c r="U134" s="45">
        <f>I134*_xlfn.XLOOKUP($E134, EFs!$A:$A, EFs!$F:$F)*1000</f>
        <v>0</v>
      </c>
      <c r="V134" s="45">
        <f>J134*_xlfn.XLOOKUP($E134, EFs!$A:$A, EFs!$F:$F)*1000</f>
        <v>0</v>
      </c>
      <c r="W134" s="45">
        <f>K134*_xlfn.XLOOKUP($E134, EFs!$A:$A, EFs!$F:$F)*1000</f>
        <v>0</v>
      </c>
      <c r="X134" s="45">
        <f>L134*_xlfn.XLOOKUP($E134, EFs!$A:$A, EFs!$F:$F)*1000</f>
        <v>0</v>
      </c>
      <c r="Y134" s="45">
        <f>M134*_xlfn.XLOOKUP($E134, EFs!$A:$A, EFs!$F:$F)*1000</f>
        <v>0</v>
      </c>
      <c r="Z134" s="45">
        <f>N134*_xlfn.XLOOKUP($E134, EFs!$A:$A, EFs!$F:$F)*1000</f>
        <v>0</v>
      </c>
      <c r="AA134" s="45">
        <f>O134*_xlfn.XLOOKUP($E134, EFs!$A:$A, EFs!$F:$F)*1000</f>
        <v>0</v>
      </c>
      <c r="AB134" s="45">
        <f>P134*_xlfn.XLOOKUP($E134, EFs!$A:$A, EFs!$F:$F)*1000</f>
        <v>0</v>
      </c>
      <c r="AC134" s="45">
        <f>Q134*_xlfn.XLOOKUP($E134, EFs!$A:$A, EFs!$F:$F)*1000</f>
        <v>0</v>
      </c>
      <c r="AD134" s="45">
        <f>R134*_xlfn.XLOOKUP($E134, EFs!$A:$A, EFs!$F:$F)*1000</f>
        <v>0</v>
      </c>
      <c r="AE134" s="45">
        <f>S134*_xlfn.XLOOKUP($E134, EFs!$A:$A, EFs!$F:$F)*1000</f>
        <v>0</v>
      </c>
      <c r="AF134" s="34">
        <f t="shared" si="2"/>
        <v>0</v>
      </c>
      <c r="AG134" s="44"/>
      <c r="AH134" s="44"/>
      <c r="AI134" s="44"/>
    </row>
    <row r="135" spans="1:35" ht="18" hidden="1" customHeight="1" outlineLevel="1" x14ac:dyDescent="0.3">
      <c r="A135" s="50"/>
      <c r="B135" s="50"/>
      <c r="C135" s="27" t="str">
        <f>'Index Formatting'!$I$8</f>
        <v>M</v>
      </c>
      <c r="D135" s="50"/>
      <c r="E135" s="28">
        <f>IF(_xlfn.XLOOKUP(F135, Lookups!B:B, Lookups!A:A) = 0, 0, 170+_xlfn.XLOOKUP(F135, Lookups!B:B, Lookups!A:A))</f>
        <v>0</v>
      </c>
      <c r="F135" s="28" t="s">
        <v>101</v>
      </c>
      <c r="G135" s="28" t="s">
        <v>70</v>
      </c>
      <c r="H135" s="44"/>
      <c r="I135" s="44"/>
      <c r="J135" s="44"/>
      <c r="K135" s="44"/>
      <c r="L135" s="44"/>
      <c r="M135" s="44"/>
      <c r="N135" s="44"/>
      <c r="O135" s="44"/>
      <c r="P135" s="44"/>
      <c r="Q135" s="44"/>
      <c r="R135" s="44"/>
      <c r="S135" s="44"/>
      <c r="T135" s="45">
        <f>H135*_xlfn.XLOOKUP($E135, EFs!$A:$A, EFs!$F:$F)*1000</f>
        <v>0</v>
      </c>
      <c r="U135" s="45">
        <f>I135*_xlfn.XLOOKUP($E135, EFs!$A:$A, EFs!$F:$F)*1000</f>
        <v>0</v>
      </c>
      <c r="V135" s="45">
        <f>J135*_xlfn.XLOOKUP($E135, EFs!$A:$A, EFs!$F:$F)*1000</f>
        <v>0</v>
      </c>
      <c r="W135" s="45">
        <f>K135*_xlfn.XLOOKUP($E135, EFs!$A:$A, EFs!$F:$F)*1000</f>
        <v>0</v>
      </c>
      <c r="X135" s="45">
        <f>L135*_xlfn.XLOOKUP($E135, EFs!$A:$A, EFs!$F:$F)*1000</f>
        <v>0</v>
      </c>
      <c r="Y135" s="45">
        <f>M135*_xlfn.XLOOKUP($E135, EFs!$A:$A, EFs!$F:$F)*1000</f>
        <v>0</v>
      </c>
      <c r="Z135" s="45">
        <f>N135*_xlfn.XLOOKUP($E135, EFs!$A:$A, EFs!$F:$F)*1000</f>
        <v>0</v>
      </c>
      <c r="AA135" s="45">
        <f>O135*_xlfn.XLOOKUP($E135, EFs!$A:$A, EFs!$F:$F)*1000</f>
        <v>0</v>
      </c>
      <c r="AB135" s="45">
        <f>P135*_xlfn.XLOOKUP($E135, EFs!$A:$A, EFs!$F:$F)*1000</f>
        <v>0</v>
      </c>
      <c r="AC135" s="45">
        <f>Q135*_xlfn.XLOOKUP($E135, EFs!$A:$A, EFs!$F:$F)*1000</f>
        <v>0</v>
      </c>
      <c r="AD135" s="45">
        <f>R135*_xlfn.XLOOKUP($E135, EFs!$A:$A, EFs!$F:$F)*1000</f>
        <v>0</v>
      </c>
      <c r="AE135" s="45">
        <f>S135*_xlfn.XLOOKUP($E135, EFs!$A:$A, EFs!$F:$F)*1000</f>
        <v>0</v>
      </c>
      <c r="AF135" s="34">
        <f t="shared" si="2"/>
        <v>0</v>
      </c>
      <c r="AG135" s="44"/>
      <c r="AH135" s="44"/>
      <c r="AI135" s="44"/>
    </row>
    <row r="136" spans="1:35" ht="18" hidden="1" customHeight="1" outlineLevel="1" x14ac:dyDescent="0.3">
      <c r="A136" s="50"/>
      <c r="B136" s="50"/>
      <c r="C136" s="27" t="str">
        <f>'Index Formatting'!$I$8</f>
        <v>M</v>
      </c>
      <c r="D136" s="50"/>
      <c r="E136" s="28">
        <f>IF(_xlfn.XLOOKUP(F136, Lookups!B:B, Lookups!A:A) = 0, 0, 170+_xlfn.XLOOKUP(F136, Lookups!B:B, Lookups!A:A))</f>
        <v>0</v>
      </c>
      <c r="F136" s="28" t="s">
        <v>101</v>
      </c>
      <c r="G136" s="28" t="s">
        <v>70</v>
      </c>
      <c r="H136" s="44"/>
      <c r="I136" s="44"/>
      <c r="J136" s="44"/>
      <c r="K136" s="44"/>
      <c r="L136" s="44"/>
      <c r="M136" s="44"/>
      <c r="N136" s="44"/>
      <c r="O136" s="44"/>
      <c r="P136" s="44"/>
      <c r="Q136" s="44"/>
      <c r="R136" s="44"/>
      <c r="S136" s="44"/>
      <c r="T136" s="45">
        <f>H136*_xlfn.XLOOKUP($E136, EFs!$A:$A, EFs!$F:$F)*1000</f>
        <v>0</v>
      </c>
      <c r="U136" s="45">
        <f>I136*_xlfn.XLOOKUP($E136, EFs!$A:$A, EFs!$F:$F)*1000</f>
        <v>0</v>
      </c>
      <c r="V136" s="45">
        <f>J136*_xlfn.XLOOKUP($E136, EFs!$A:$A, EFs!$F:$F)*1000</f>
        <v>0</v>
      </c>
      <c r="W136" s="45">
        <f>K136*_xlfn.XLOOKUP($E136, EFs!$A:$A, EFs!$F:$F)*1000</f>
        <v>0</v>
      </c>
      <c r="X136" s="45">
        <f>L136*_xlfn.XLOOKUP($E136, EFs!$A:$A, EFs!$F:$F)*1000</f>
        <v>0</v>
      </c>
      <c r="Y136" s="45">
        <f>M136*_xlfn.XLOOKUP($E136, EFs!$A:$A, EFs!$F:$F)*1000</f>
        <v>0</v>
      </c>
      <c r="Z136" s="45">
        <f>N136*_xlfn.XLOOKUP($E136, EFs!$A:$A, EFs!$F:$F)*1000</f>
        <v>0</v>
      </c>
      <c r="AA136" s="45">
        <f>O136*_xlfn.XLOOKUP($E136, EFs!$A:$A, EFs!$F:$F)*1000</f>
        <v>0</v>
      </c>
      <c r="AB136" s="45">
        <f>P136*_xlfn.XLOOKUP($E136, EFs!$A:$A, EFs!$F:$F)*1000</f>
        <v>0</v>
      </c>
      <c r="AC136" s="45">
        <f>Q136*_xlfn.XLOOKUP($E136, EFs!$A:$A, EFs!$F:$F)*1000</f>
        <v>0</v>
      </c>
      <c r="AD136" s="45">
        <f>R136*_xlfn.XLOOKUP($E136, EFs!$A:$A, EFs!$F:$F)*1000</f>
        <v>0</v>
      </c>
      <c r="AE136" s="45">
        <f>S136*_xlfn.XLOOKUP($E136, EFs!$A:$A, EFs!$F:$F)*1000</f>
        <v>0</v>
      </c>
      <c r="AF136" s="34">
        <f t="shared" si="2"/>
        <v>0</v>
      </c>
      <c r="AG136" s="44"/>
      <c r="AH136" s="44"/>
      <c r="AI136" s="44"/>
    </row>
    <row r="137" spans="1:35" ht="18" hidden="1" customHeight="1" outlineLevel="1" x14ac:dyDescent="0.3">
      <c r="A137" s="50"/>
      <c r="B137" s="50"/>
      <c r="C137" s="27" t="str">
        <f>'Index Formatting'!$I$8</f>
        <v>M</v>
      </c>
      <c r="D137" s="50"/>
      <c r="E137" s="28">
        <f>IF(_xlfn.XLOOKUP(F137, Lookups!B:B, Lookups!A:A) = 0, 0, 170+_xlfn.XLOOKUP(F137, Lookups!B:B, Lookups!A:A))</f>
        <v>0</v>
      </c>
      <c r="F137" s="28" t="s">
        <v>101</v>
      </c>
      <c r="G137" s="28" t="s">
        <v>70</v>
      </c>
      <c r="H137" s="44"/>
      <c r="I137" s="44"/>
      <c r="J137" s="44"/>
      <c r="K137" s="44"/>
      <c r="L137" s="44"/>
      <c r="M137" s="44"/>
      <c r="N137" s="44"/>
      <c r="O137" s="44"/>
      <c r="P137" s="44"/>
      <c r="Q137" s="44"/>
      <c r="R137" s="44"/>
      <c r="S137" s="44"/>
      <c r="T137" s="45">
        <f>H137*_xlfn.XLOOKUP($E137, EFs!$A:$A, EFs!$F:$F)*1000</f>
        <v>0</v>
      </c>
      <c r="U137" s="45">
        <f>I137*_xlfn.XLOOKUP($E137, EFs!$A:$A, EFs!$F:$F)*1000</f>
        <v>0</v>
      </c>
      <c r="V137" s="45">
        <f>J137*_xlfn.XLOOKUP($E137, EFs!$A:$A, EFs!$F:$F)*1000</f>
        <v>0</v>
      </c>
      <c r="W137" s="45">
        <f>K137*_xlfn.XLOOKUP($E137, EFs!$A:$A, EFs!$F:$F)*1000</f>
        <v>0</v>
      </c>
      <c r="X137" s="45">
        <f>L137*_xlfn.XLOOKUP($E137, EFs!$A:$A, EFs!$F:$F)*1000</f>
        <v>0</v>
      </c>
      <c r="Y137" s="45">
        <f>M137*_xlfn.XLOOKUP($E137, EFs!$A:$A, EFs!$F:$F)*1000</f>
        <v>0</v>
      </c>
      <c r="Z137" s="45">
        <f>N137*_xlfn.XLOOKUP($E137, EFs!$A:$A, EFs!$F:$F)*1000</f>
        <v>0</v>
      </c>
      <c r="AA137" s="45">
        <f>O137*_xlfn.XLOOKUP($E137, EFs!$A:$A, EFs!$F:$F)*1000</f>
        <v>0</v>
      </c>
      <c r="AB137" s="45">
        <f>P137*_xlfn.XLOOKUP($E137, EFs!$A:$A, EFs!$F:$F)*1000</f>
        <v>0</v>
      </c>
      <c r="AC137" s="45">
        <f>Q137*_xlfn.XLOOKUP($E137, EFs!$A:$A, EFs!$F:$F)*1000</f>
        <v>0</v>
      </c>
      <c r="AD137" s="45">
        <f>R137*_xlfn.XLOOKUP($E137, EFs!$A:$A, EFs!$F:$F)*1000</f>
        <v>0</v>
      </c>
      <c r="AE137" s="45">
        <f>S137*_xlfn.XLOOKUP($E137, EFs!$A:$A, EFs!$F:$F)*1000</f>
        <v>0</v>
      </c>
      <c r="AF137" s="34">
        <f t="shared" si="2"/>
        <v>0</v>
      </c>
      <c r="AG137" s="44"/>
      <c r="AH137" s="44"/>
      <c r="AI137" s="44"/>
    </row>
    <row r="138" spans="1:35" ht="18" hidden="1" customHeight="1" outlineLevel="1" x14ac:dyDescent="0.3">
      <c r="A138" s="50"/>
      <c r="B138" s="50"/>
      <c r="C138" s="27" t="str">
        <f>'Index Formatting'!$I$8</f>
        <v>M</v>
      </c>
      <c r="D138" s="50" t="s">
        <v>216</v>
      </c>
      <c r="E138" s="28">
        <v>197</v>
      </c>
      <c r="F138" s="28" t="s">
        <v>217</v>
      </c>
      <c r="G138" s="28" t="s">
        <v>81</v>
      </c>
      <c r="H138" s="44"/>
      <c r="I138" s="44"/>
      <c r="J138" s="44"/>
      <c r="K138" s="44"/>
      <c r="L138" s="44"/>
      <c r="M138" s="44"/>
      <c r="N138" s="44"/>
      <c r="O138" s="44"/>
      <c r="P138" s="44"/>
      <c r="Q138" s="44"/>
      <c r="R138" s="44"/>
      <c r="S138" s="44"/>
      <c r="T138" s="45">
        <f>H138*_xlfn.XLOOKUP($E138, EFs!$A:$A, EFs!$F:$F)*1000</f>
        <v>0</v>
      </c>
      <c r="U138" s="45">
        <f>I138*_xlfn.XLOOKUP($E138, EFs!$A:$A, EFs!$F:$F)*1000</f>
        <v>0</v>
      </c>
      <c r="V138" s="45">
        <f>J138*_xlfn.XLOOKUP($E138, EFs!$A:$A, EFs!$F:$F)*1000</f>
        <v>0</v>
      </c>
      <c r="W138" s="45">
        <f>K138*_xlfn.XLOOKUP($E138, EFs!$A:$A, EFs!$F:$F)*1000</f>
        <v>0</v>
      </c>
      <c r="X138" s="45">
        <f>L138*_xlfn.XLOOKUP($E138, EFs!$A:$A, EFs!$F:$F)*1000</f>
        <v>0</v>
      </c>
      <c r="Y138" s="45">
        <f>M138*_xlfn.XLOOKUP($E138, EFs!$A:$A, EFs!$F:$F)*1000</f>
        <v>0</v>
      </c>
      <c r="Z138" s="45">
        <f>N138*_xlfn.XLOOKUP($E138, EFs!$A:$A, EFs!$F:$F)*1000</f>
        <v>0</v>
      </c>
      <c r="AA138" s="45">
        <f>O138*_xlfn.XLOOKUP($E138, EFs!$A:$A, EFs!$F:$F)*1000</f>
        <v>0</v>
      </c>
      <c r="AB138" s="45">
        <f>P138*_xlfn.XLOOKUP($E138, EFs!$A:$A, EFs!$F:$F)*1000</f>
        <v>0</v>
      </c>
      <c r="AC138" s="45">
        <f>Q138*_xlfn.XLOOKUP($E138, EFs!$A:$A, EFs!$F:$F)*1000</f>
        <v>0</v>
      </c>
      <c r="AD138" s="45">
        <f>R138*_xlfn.XLOOKUP($E138, EFs!$A:$A, EFs!$F:$F)*1000</f>
        <v>0</v>
      </c>
      <c r="AE138" s="45">
        <f>S138*_xlfn.XLOOKUP($E138, EFs!$A:$A, EFs!$F:$F)*1000</f>
        <v>0</v>
      </c>
      <c r="AF138" s="34">
        <f t="shared" ref="AF138:AF167" si="3">SUM(T138:AE138)</f>
        <v>0</v>
      </c>
      <c r="AG138" s="44"/>
      <c r="AH138" s="44"/>
      <c r="AI138" s="44"/>
    </row>
    <row r="139" spans="1:35" ht="18" hidden="1" customHeight="1" outlineLevel="1" x14ac:dyDescent="0.3">
      <c r="A139" s="50"/>
      <c r="B139" s="50"/>
      <c r="C139" s="27" t="str">
        <f>'Index Formatting'!$I$8</f>
        <v>M</v>
      </c>
      <c r="D139" s="50"/>
      <c r="E139" s="28">
        <v>198</v>
      </c>
      <c r="F139" s="28" t="s">
        <v>218</v>
      </c>
      <c r="G139" s="28" t="s">
        <v>81</v>
      </c>
      <c r="H139" s="44"/>
      <c r="I139" s="44"/>
      <c r="J139" s="44"/>
      <c r="K139" s="44"/>
      <c r="L139" s="44"/>
      <c r="M139" s="44"/>
      <c r="N139" s="44"/>
      <c r="O139" s="44"/>
      <c r="P139" s="44"/>
      <c r="Q139" s="44"/>
      <c r="R139" s="44"/>
      <c r="S139" s="44"/>
      <c r="T139" s="45">
        <f>H139*_xlfn.XLOOKUP($E139, EFs!$A:$A, EFs!$F:$F)*1000</f>
        <v>0</v>
      </c>
      <c r="U139" s="45">
        <f>I139*_xlfn.XLOOKUP($E139, EFs!$A:$A, EFs!$F:$F)*1000</f>
        <v>0</v>
      </c>
      <c r="V139" s="45">
        <f>J139*_xlfn.XLOOKUP($E139, EFs!$A:$A, EFs!$F:$F)*1000</f>
        <v>0</v>
      </c>
      <c r="W139" s="45">
        <f>K139*_xlfn.XLOOKUP($E139, EFs!$A:$A, EFs!$F:$F)*1000</f>
        <v>0</v>
      </c>
      <c r="X139" s="45">
        <f>L139*_xlfn.XLOOKUP($E139, EFs!$A:$A, EFs!$F:$F)*1000</f>
        <v>0</v>
      </c>
      <c r="Y139" s="45">
        <f>M139*_xlfn.XLOOKUP($E139, EFs!$A:$A, EFs!$F:$F)*1000</f>
        <v>0</v>
      </c>
      <c r="Z139" s="45">
        <f>N139*_xlfn.XLOOKUP($E139, EFs!$A:$A, EFs!$F:$F)*1000</f>
        <v>0</v>
      </c>
      <c r="AA139" s="45">
        <f>O139*_xlfn.XLOOKUP($E139, EFs!$A:$A, EFs!$F:$F)*1000</f>
        <v>0</v>
      </c>
      <c r="AB139" s="45">
        <f>P139*_xlfn.XLOOKUP($E139, EFs!$A:$A, EFs!$F:$F)*1000</f>
        <v>0</v>
      </c>
      <c r="AC139" s="45">
        <f>Q139*_xlfn.XLOOKUP($E139, EFs!$A:$A, EFs!$F:$F)*1000</f>
        <v>0</v>
      </c>
      <c r="AD139" s="45">
        <f>R139*_xlfn.XLOOKUP($E139, EFs!$A:$A, EFs!$F:$F)*1000</f>
        <v>0</v>
      </c>
      <c r="AE139" s="45">
        <f>S139*_xlfn.XLOOKUP($E139, EFs!$A:$A, EFs!$F:$F)*1000</f>
        <v>0</v>
      </c>
      <c r="AF139" s="34">
        <f t="shared" si="3"/>
        <v>0</v>
      </c>
      <c r="AG139" s="44"/>
      <c r="AH139" s="44"/>
      <c r="AI139" s="44"/>
    </row>
    <row r="140" spans="1:35" ht="18" hidden="1" customHeight="1" outlineLevel="1" x14ac:dyDescent="0.3">
      <c r="A140" s="50"/>
      <c r="B140" s="50"/>
      <c r="C140" s="27" t="str">
        <f>'Index Formatting'!$I$8</f>
        <v>M</v>
      </c>
      <c r="D140" s="50"/>
      <c r="E140" s="28">
        <v>199</v>
      </c>
      <c r="F140" s="28" t="s">
        <v>219</v>
      </c>
      <c r="G140" s="28" t="s">
        <v>91</v>
      </c>
      <c r="H140" s="44"/>
      <c r="I140" s="44"/>
      <c r="J140" s="44"/>
      <c r="K140" s="44"/>
      <c r="L140" s="44"/>
      <c r="M140" s="44"/>
      <c r="N140" s="44"/>
      <c r="O140" s="44"/>
      <c r="P140" s="44"/>
      <c r="Q140" s="44"/>
      <c r="R140" s="44"/>
      <c r="S140" s="44"/>
      <c r="T140" s="45">
        <f>H140*_xlfn.XLOOKUP($E140, EFs!$A:$A, EFs!$F:$F)*1000</f>
        <v>0</v>
      </c>
      <c r="U140" s="45">
        <f>I140*_xlfn.XLOOKUP($E140, EFs!$A:$A, EFs!$F:$F)*1000</f>
        <v>0</v>
      </c>
      <c r="V140" s="45">
        <f>J140*_xlfn.XLOOKUP($E140, EFs!$A:$A, EFs!$F:$F)*1000</f>
        <v>0</v>
      </c>
      <c r="W140" s="45">
        <f>K140*_xlfn.XLOOKUP($E140, EFs!$A:$A, EFs!$F:$F)*1000</f>
        <v>0</v>
      </c>
      <c r="X140" s="45">
        <f>L140*_xlfn.XLOOKUP($E140, EFs!$A:$A, EFs!$F:$F)*1000</f>
        <v>0</v>
      </c>
      <c r="Y140" s="45">
        <f>M140*_xlfn.XLOOKUP($E140, EFs!$A:$A, EFs!$F:$F)*1000</f>
        <v>0</v>
      </c>
      <c r="Z140" s="45">
        <f>N140*_xlfn.XLOOKUP($E140, EFs!$A:$A, EFs!$F:$F)*1000</f>
        <v>0</v>
      </c>
      <c r="AA140" s="45">
        <f>O140*_xlfn.XLOOKUP($E140, EFs!$A:$A, EFs!$F:$F)*1000</f>
        <v>0</v>
      </c>
      <c r="AB140" s="45">
        <f>P140*_xlfn.XLOOKUP($E140, EFs!$A:$A, EFs!$F:$F)*1000</f>
        <v>0</v>
      </c>
      <c r="AC140" s="45">
        <f>Q140*_xlfn.XLOOKUP($E140, EFs!$A:$A, EFs!$F:$F)*1000</f>
        <v>0</v>
      </c>
      <c r="AD140" s="45">
        <f>R140*_xlfn.XLOOKUP($E140, EFs!$A:$A, EFs!$F:$F)*1000</f>
        <v>0</v>
      </c>
      <c r="AE140" s="45">
        <f>S140*_xlfn.XLOOKUP($E140, EFs!$A:$A, EFs!$F:$F)*1000</f>
        <v>0</v>
      </c>
      <c r="AF140" s="34">
        <f t="shared" si="3"/>
        <v>0</v>
      </c>
      <c r="AG140" s="44"/>
      <c r="AH140" s="44"/>
      <c r="AI140" s="44"/>
    </row>
    <row r="141" spans="1:35" ht="18" hidden="1" customHeight="1" outlineLevel="1" x14ac:dyDescent="0.3">
      <c r="A141" s="50"/>
      <c r="B141" s="50"/>
      <c r="C141" s="27" t="str">
        <f>'Index Formatting'!$I$8</f>
        <v>M</v>
      </c>
      <c r="D141" s="50"/>
      <c r="E141" s="28">
        <v>200</v>
      </c>
      <c r="F141" s="28" t="s">
        <v>220</v>
      </c>
      <c r="G141" s="28" t="s">
        <v>91</v>
      </c>
      <c r="H141" s="44"/>
      <c r="I141" s="44"/>
      <c r="J141" s="44"/>
      <c r="K141" s="44"/>
      <c r="L141" s="44"/>
      <c r="M141" s="44"/>
      <c r="N141" s="44"/>
      <c r="O141" s="44"/>
      <c r="P141" s="44"/>
      <c r="Q141" s="44"/>
      <c r="R141" s="44"/>
      <c r="S141" s="44"/>
      <c r="T141" s="45">
        <f>H141*_xlfn.XLOOKUP($E141, EFs!$A:$A, EFs!$F:$F)*1000</f>
        <v>0</v>
      </c>
      <c r="U141" s="45">
        <f>I141*_xlfn.XLOOKUP($E141, EFs!$A:$A, EFs!$F:$F)*1000</f>
        <v>0</v>
      </c>
      <c r="V141" s="45">
        <f>J141*_xlfn.XLOOKUP($E141, EFs!$A:$A, EFs!$F:$F)*1000</f>
        <v>0</v>
      </c>
      <c r="W141" s="45">
        <f>K141*_xlfn.XLOOKUP($E141, EFs!$A:$A, EFs!$F:$F)*1000</f>
        <v>0</v>
      </c>
      <c r="X141" s="45">
        <f>L141*_xlfn.XLOOKUP($E141, EFs!$A:$A, EFs!$F:$F)*1000</f>
        <v>0</v>
      </c>
      <c r="Y141" s="45">
        <f>M141*_xlfn.XLOOKUP($E141, EFs!$A:$A, EFs!$F:$F)*1000</f>
        <v>0</v>
      </c>
      <c r="Z141" s="45">
        <f>N141*_xlfn.XLOOKUP($E141, EFs!$A:$A, EFs!$F:$F)*1000</f>
        <v>0</v>
      </c>
      <c r="AA141" s="45">
        <f>O141*_xlfn.XLOOKUP($E141, EFs!$A:$A, EFs!$F:$F)*1000</f>
        <v>0</v>
      </c>
      <c r="AB141" s="45">
        <f>P141*_xlfn.XLOOKUP($E141, EFs!$A:$A, EFs!$F:$F)*1000</f>
        <v>0</v>
      </c>
      <c r="AC141" s="45">
        <f>Q141*_xlfn.XLOOKUP($E141, EFs!$A:$A, EFs!$F:$F)*1000</f>
        <v>0</v>
      </c>
      <c r="AD141" s="45">
        <f>R141*_xlfn.XLOOKUP($E141, EFs!$A:$A, EFs!$F:$F)*1000</f>
        <v>0</v>
      </c>
      <c r="AE141" s="45">
        <f>S141*_xlfn.XLOOKUP($E141, EFs!$A:$A, EFs!$F:$F)*1000</f>
        <v>0</v>
      </c>
      <c r="AF141" s="34">
        <f t="shared" si="3"/>
        <v>0</v>
      </c>
      <c r="AG141" s="44"/>
      <c r="AH141" s="44"/>
      <c r="AI141" s="44"/>
    </row>
    <row r="142" spans="1:35" ht="18" hidden="1" customHeight="1" outlineLevel="1" x14ac:dyDescent="0.3">
      <c r="A142" s="50"/>
      <c r="B142" s="50"/>
      <c r="C142" s="27" t="str">
        <f>'Index Formatting'!$I$8</f>
        <v>M</v>
      </c>
      <c r="D142" s="50"/>
      <c r="E142" s="28">
        <v>201</v>
      </c>
      <c r="F142" s="28" t="s">
        <v>221</v>
      </c>
      <c r="G142" s="28" t="s">
        <v>91</v>
      </c>
      <c r="H142" s="44"/>
      <c r="I142" s="44"/>
      <c r="J142" s="44"/>
      <c r="K142" s="44"/>
      <c r="L142" s="44"/>
      <c r="M142" s="44"/>
      <c r="N142" s="44"/>
      <c r="O142" s="44"/>
      <c r="P142" s="44"/>
      <c r="Q142" s="44"/>
      <c r="R142" s="44"/>
      <c r="S142" s="44"/>
      <c r="T142" s="45">
        <f>H142*_xlfn.XLOOKUP($E142, EFs!$A:$A, EFs!$F:$F)*1000</f>
        <v>0</v>
      </c>
      <c r="U142" s="45">
        <f>I142*_xlfn.XLOOKUP($E142, EFs!$A:$A, EFs!$F:$F)*1000</f>
        <v>0</v>
      </c>
      <c r="V142" s="45">
        <f>J142*_xlfn.XLOOKUP($E142, EFs!$A:$A, EFs!$F:$F)*1000</f>
        <v>0</v>
      </c>
      <c r="W142" s="45">
        <f>K142*_xlfn.XLOOKUP($E142, EFs!$A:$A, EFs!$F:$F)*1000</f>
        <v>0</v>
      </c>
      <c r="X142" s="45">
        <f>L142*_xlfn.XLOOKUP($E142, EFs!$A:$A, EFs!$F:$F)*1000</f>
        <v>0</v>
      </c>
      <c r="Y142" s="45">
        <f>M142*_xlfn.XLOOKUP($E142, EFs!$A:$A, EFs!$F:$F)*1000</f>
        <v>0</v>
      </c>
      <c r="Z142" s="45">
        <f>N142*_xlfn.XLOOKUP($E142, EFs!$A:$A, EFs!$F:$F)*1000</f>
        <v>0</v>
      </c>
      <c r="AA142" s="45">
        <f>O142*_xlfn.XLOOKUP($E142, EFs!$A:$A, EFs!$F:$F)*1000</f>
        <v>0</v>
      </c>
      <c r="AB142" s="45">
        <f>P142*_xlfn.XLOOKUP($E142, EFs!$A:$A, EFs!$F:$F)*1000</f>
        <v>0</v>
      </c>
      <c r="AC142" s="45">
        <f>Q142*_xlfn.XLOOKUP($E142, EFs!$A:$A, EFs!$F:$F)*1000</f>
        <v>0</v>
      </c>
      <c r="AD142" s="45">
        <f>R142*_xlfn.XLOOKUP($E142, EFs!$A:$A, EFs!$F:$F)*1000</f>
        <v>0</v>
      </c>
      <c r="AE142" s="45">
        <f>S142*_xlfn.XLOOKUP($E142, EFs!$A:$A, EFs!$F:$F)*1000</f>
        <v>0</v>
      </c>
      <c r="AF142" s="34">
        <f t="shared" si="3"/>
        <v>0</v>
      </c>
      <c r="AG142" s="44"/>
      <c r="AH142" s="44"/>
      <c r="AI142" s="44"/>
    </row>
    <row r="143" spans="1:35" ht="18" hidden="1" customHeight="1" outlineLevel="1" x14ac:dyDescent="0.3">
      <c r="A143" s="50"/>
      <c r="B143" s="50"/>
      <c r="C143" s="27" t="str">
        <f>'Index Formatting'!$I$8</f>
        <v>M</v>
      </c>
      <c r="D143" s="50" t="s">
        <v>79</v>
      </c>
      <c r="E143" s="28">
        <v>202</v>
      </c>
      <c r="F143" s="28" t="s">
        <v>102</v>
      </c>
      <c r="G143" s="28" t="s">
        <v>70</v>
      </c>
      <c r="H143" s="44"/>
      <c r="I143" s="44"/>
      <c r="J143" s="44"/>
      <c r="K143" s="44"/>
      <c r="L143" s="44"/>
      <c r="M143" s="44"/>
      <c r="N143" s="44"/>
      <c r="O143" s="44"/>
      <c r="P143" s="44"/>
      <c r="Q143" s="44"/>
      <c r="R143" s="44"/>
      <c r="S143" s="44"/>
      <c r="T143" s="45">
        <f>H143*_xlfn.XLOOKUP($E143, EFs!$A:$A, EFs!$F:$F)*1000</f>
        <v>0</v>
      </c>
      <c r="U143" s="45">
        <f>I143*_xlfn.XLOOKUP($E143, EFs!$A:$A, EFs!$F:$F)*1000</f>
        <v>0</v>
      </c>
      <c r="V143" s="45">
        <f>J143*_xlfn.XLOOKUP($E143, EFs!$A:$A, EFs!$F:$F)*1000</f>
        <v>0</v>
      </c>
      <c r="W143" s="45">
        <f>K143*_xlfn.XLOOKUP($E143, EFs!$A:$A, EFs!$F:$F)*1000</f>
        <v>0</v>
      </c>
      <c r="X143" s="45">
        <f>L143*_xlfn.XLOOKUP($E143, EFs!$A:$A, EFs!$F:$F)*1000</f>
        <v>0</v>
      </c>
      <c r="Y143" s="45">
        <f>M143*_xlfn.XLOOKUP($E143, EFs!$A:$A, EFs!$F:$F)*1000</f>
        <v>0</v>
      </c>
      <c r="Z143" s="45">
        <f>N143*_xlfn.XLOOKUP($E143, EFs!$A:$A, EFs!$F:$F)*1000</f>
        <v>0</v>
      </c>
      <c r="AA143" s="45">
        <f>O143*_xlfn.XLOOKUP($E143, EFs!$A:$A, EFs!$F:$F)*1000</f>
        <v>0</v>
      </c>
      <c r="AB143" s="45">
        <f>P143*_xlfn.XLOOKUP($E143, EFs!$A:$A, EFs!$F:$F)*1000</f>
        <v>0</v>
      </c>
      <c r="AC143" s="45">
        <f>Q143*_xlfn.XLOOKUP($E143, EFs!$A:$A, EFs!$F:$F)*1000</f>
        <v>0</v>
      </c>
      <c r="AD143" s="45">
        <f>R143*_xlfn.XLOOKUP($E143, EFs!$A:$A, EFs!$F:$F)*1000</f>
        <v>0</v>
      </c>
      <c r="AE143" s="45">
        <f>S143*_xlfn.XLOOKUP($E143, EFs!$A:$A, EFs!$F:$F)*1000</f>
        <v>0</v>
      </c>
      <c r="AF143" s="34">
        <f t="shared" si="3"/>
        <v>0</v>
      </c>
      <c r="AG143" s="44"/>
      <c r="AH143" s="44"/>
      <c r="AI143" s="44"/>
    </row>
    <row r="144" spans="1:35" ht="18" hidden="1" customHeight="1" outlineLevel="1" x14ac:dyDescent="0.3">
      <c r="A144" s="50"/>
      <c r="B144" s="50"/>
      <c r="C144" s="27" t="str">
        <f>'Index Formatting'!$I$8</f>
        <v>M</v>
      </c>
      <c r="D144" s="50"/>
      <c r="E144" s="28">
        <v>203</v>
      </c>
      <c r="F144" s="28" t="s">
        <v>103</v>
      </c>
      <c r="G144" s="28" t="s">
        <v>70</v>
      </c>
      <c r="H144" s="44"/>
      <c r="I144" s="44"/>
      <c r="J144" s="44"/>
      <c r="K144" s="44"/>
      <c r="L144" s="44"/>
      <c r="M144" s="44"/>
      <c r="N144" s="44"/>
      <c r="O144" s="44"/>
      <c r="P144" s="44"/>
      <c r="Q144" s="44"/>
      <c r="R144" s="44"/>
      <c r="S144" s="44"/>
      <c r="T144" s="45">
        <f>H144*_xlfn.XLOOKUP($E144, EFs!$A:$A, EFs!$F:$F)*1000</f>
        <v>0</v>
      </c>
      <c r="U144" s="45">
        <f>I144*_xlfn.XLOOKUP($E144, EFs!$A:$A, EFs!$F:$F)*1000</f>
        <v>0</v>
      </c>
      <c r="V144" s="45">
        <f>J144*_xlfn.XLOOKUP($E144, EFs!$A:$A, EFs!$F:$F)*1000</f>
        <v>0</v>
      </c>
      <c r="W144" s="45">
        <f>K144*_xlfn.XLOOKUP($E144, EFs!$A:$A, EFs!$F:$F)*1000</f>
        <v>0</v>
      </c>
      <c r="X144" s="45">
        <f>L144*_xlfn.XLOOKUP($E144, EFs!$A:$A, EFs!$F:$F)*1000</f>
        <v>0</v>
      </c>
      <c r="Y144" s="45">
        <f>M144*_xlfn.XLOOKUP($E144, EFs!$A:$A, EFs!$F:$F)*1000</f>
        <v>0</v>
      </c>
      <c r="Z144" s="45">
        <f>N144*_xlfn.XLOOKUP($E144, EFs!$A:$A, EFs!$F:$F)*1000</f>
        <v>0</v>
      </c>
      <c r="AA144" s="45">
        <f>O144*_xlfn.XLOOKUP($E144, EFs!$A:$A, EFs!$F:$F)*1000</f>
        <v>0</v>
      </c>
      <c r="AB144" s="45">
        <f>P144*_xlfn.XLOOKUP($E144, EFs!$A:$A, EFs!$F:$F)*1000</f>
        <v>0</v>
      </c>
      <c r="AC144" s="45">
        <f>Q144*_xlfn.XLOOKUP($E144, EFs!$A:$A, EFs!$F:$F)*1000</f>
        <v>0</v>
      </c>
      <c r="AD144" s="45">
        <f>R144*_xlfn.XLOOKUP($E144, EFs!$A:$A, EFs!$F:$F)*1000</f>
        <v>0</v>
      </c>
      <c r="AE144" s="45">
        <f>S144*_xlfn.XLOOKUP($E144, EFs!$A:$A, EFs!$F:$F)*1000</f>
        <v>0</v>
      </c>
      <c r="AF144" s="34">
        <f t="shared" si="3"/>
        <v>0</v>
      </c>
      <c r="AG144" s="44"/>
      <c r="AH144" s="44"/>
      <c r="AI144" s="44"/>
    </row>
    <row r="145" spans="1:35" ht="18" hidden="1" customHeight="1" outlineLevel="1" x14ac:dyDescent="0.3">
      <c r="A145" s="50"/>
      <c r="B145" s="50"/>
      <c r="C145" s="27" t="str">
        <f>'Index Formatting'!$I$8</f>
        <v>M</v>
      </c>
      <c r="D145" s="50"/>
      <c r="E145" s="28">
        <v>204</v>
      </c>
      <c r="F145" s="28" t="s">
        <v>104</v>
      </c>
      <c r="G145" s="28" t="s">
        <v>70</v>
      </c>
      <c r="H145" s="44"/>
      <c r="I145" s="44"/>
      <c r="J145" s="44"/>
      <c r="K145" s="44"/>
      <c r="L145" s="44"/>
      <c r="M145" s="44"/>
      <c r="N145" s="44"/>
      <c r="O145" s="44"/>
      <c r="P145" s="44"/>
      <c r="Q145" s="44"/>
      <c r="R145" s="44"/>
      <c r="S145" s="44"/>
      <c r="T145" s="45">
        <f>H145*_xlfn.XLOOKUP($E145, EFs!$A:$A, EFs!$F:$F)*1000</f>
        <v>0</v>
      </c>
      <c r="U145" s="45">
        <f>I145*_xlfn.XLOOKUP($E145, EFs!$A:$A, EFs!$F:$F)*1000</f>
        <v>0</v>
      </c>
      <c r="V145" s="45">
        <f>J145*_xlfn.XLOOKUP($E145, EFs!$A:$A, EFs!$F:$F)*1000</f>
        <v>0</v>
      </c>
      <c r="W145" s="45">
        <f>K145*_xlfn.XLOOKUP($E145, EFs!$A:$A, EFs!$F:$F)*1000</f>
        <v>0</v>
      </c>
      <c r="X145" s="45">
        <f>L145*_xlfn.XLOOKUP($E145, EFs!$A:$A, EFs!$F:$F)*1000</f>
        <v>0</v>
      </c>
      <c r="Y145" s="45">
        <f>M145*_xlfn.XLOOKUP($E145, EFs!$A:$A, EFs!$F:$F)*1000</f>
        <v>0</v>
      </c>
      <c r="Z145" s="45">
        <f>N145*_xlfn.XLOOKUP($E145, EFs!$A:$A, EFs!$F:$F)*1000</f>
        <v>0</v>
      </c>
      <c r="AA145" s="45">
        <f>O145*_xlfn.XLOOKUP($E145, EFs!$A:$A, EFs!$F:$F)*1000</f>
        <v>0</v>
      </c>
      <c r="AB145" s="45">
        <f>P145*_xlfn.XLOOKUP($E145, EFs!$A:$A, EFs!$F:$F)*1000</f>
        <v>0</v>
      </c>
      <c r="AC145" s="45">
        <f>Q145*_xlfn.XLOOKUP($E145, EFs!$A:$A, EFs!$F:$F)*1000</f>
        <v>0</v>
      </c>
      <c r="AD145" s="45">
        <f>R145*_xlfn.XLOOKUP($E145, EFs!$A:$A, EFs!$F:$F)*1000</f>
        <v>0</v>
      </c>
      <c r="AE145" s="45">
        <f>S145*_xlfn.XLOOKUP($E145, EFs!$A:$A, EFs!$F:$F)*1000</f>
        <v>0</v>
      </c>
      <c r="AF145" s="34">
        <f t="shared" si="3"/>
        <v>0</v>
      </c>
      <c r="AG145" s="44"/>
      <c r="AH145" s="44"/>
      <c r="AI145" s="44"/>
    </row>
    <row r="146" spans="1:35" ht="18" hidden="1" customHeight="1" outlineLevel="1" x14ac:dyDescent="0.3">
      <c r="A146" s="50"/>
      <c r="B146" s="50"/>
      <c r="C146" s="27" t="str">
        <f>'Index Formatting'!$I$8</f>
        <v>M</v>
      </c>
      <c r="D146" s="50" t="s">
        <v>105</v>
      </c>
      <c r="E146" s="28">
        <v>205</v>
      </c>
      <c r="F146" s="28" t="s">
        <v>107</v>
      </c>
      <c r="G146" s="28" t="s">
        <v>70</v>
      </c>
      <c r="H146" s="44"/>
      <c r="I146" s="44"/>
      <c r="J146" s="44"/>
      <c r="K146" s="44"/>
      <c r="L146" s="44"/>
      <c r="M146" s="44"/>
      <c r="N146" s="44"/>
      <c r="O146" s="44"/>
      <c r="P146" s="44"/>
      <c r="Q146" s="44"/>
      <c r="R146" s="44"/>
      <c r="S146" s="44"/>
      <c r="T146" s="45">
        <f>H146*_xlfn.XLOOKUP($E146, EFs!$A:$A, EFs!$F:$F)*1000</f>
        <v>0</v>
      </c>
      <c r="U146" s="45">
        <f>I146*_xlfn.XLOOKUP($E146, EFs!$A:$A, EFs!$F:$F)*1000</f>
        <v>0</v>
      </c>
      <c r="V146" s="45">
        <f>J146*_xlfn.XLOOKUP($E146, EFs!$A:$A, EFs!$F:$F)*1000</f>
        <v>0</v>
      </c>
      <c r="W146" s="45">
        <f>K146*_xlfn.XLOOKUP($E146, EFs!$A:$A, EFs!$F:$F)*1000</f>
        <v>0</v>
      </c>
      <c r="X146" s="45">
        <f>L146*_xlfn.XLOOKUP($E146, EFs!$A:$A, EFs!$F:$F)*1000</f>
        <v>0</v>
      </c>
      <c r="Y146" s="45">
        <f>M146*_xlfn.XLOOKUP($E146, EFs!$A:$A, EFs!$F:$F)*1000</f>
        <v>0</v>
      </c>
      <c r="Z146" s="45">
        <f>N146*_xlfn.XLOOKUP($E146, EFs!$A:$A, EFs!$F:$F)*1000</f>
        <v>0</v>
      </c>
      <c r="AA146" s="45">
        <f>O146*_xlfn.XLOOKUP($E146, EFs!$A:$A, EFs!$F:$F)*1000</f>
        <v>0</v>
      </c>
      <c r="AB146" s="45">
        <f>P146*_xlfn.XLOOKUP($E146, EFs!$A:$A, EFs!$F:$F)*1000</f>
        <v>0</v>
      </c>
      <c r="AC146" s="45">
        <f>Q146*_xlfn.XLOOKUP($E146, EFs!$A:$A, EFs!$F:$F)*1000</f>
        <v>0</v>
      </c>
      <c r="AD146" s="45">
        <f>R146*_xlfn.XLOOKUP($E146, EFs!$A:$A, EFs!$F:$F)*1000</f>
        <v>0</v>
      </c>
      <c r="AE146" s="45">
        <f>S146*_xlfn.XLOOKUP($E146, EFs!$A:$A, EFs!$F:$F)*1000</f>
        <v>0</v>
      </c>
      <c r="AF146" s="34">
        <f t="shared" si="3"/>
        <v>0</v>
      </c>
      <c r="AG146" s="44"/>
      <c r="AH146" s="44"/>
      <c r="AI146" s="44"/>
    </row>
    <row r="147" spans="1:35" ht="18" hidden="1" customHeight="1" outlineLevel="1" x14ac:dyDescent="0.3">
      <c r="A147" s="50"/>
      <c r="B147" s="50"/>
      <c r="C147" s="27" t="str">
        <f>'Index Formatting'!$I$8</f>
        <v>M</v>
      </c>
      <c r="D147" s="50"/>
      <c r="E147" s="28">
        <v>206</v>
      </c>
      <c r="F147" s="28" t="s">
        <v>108</v>
      </c>
      <c r="G147" s="28" t="s">
        <v>70</v>
      </c>
      <c r="H147" s="44"/>
      <c r="I147" s="44"/>
      <c r="J147" s="44"/>
      <c r="K147" s="44"/>
      <c r="L147" s="44"/>
      <c r="M147" s="44"/>
      <c r="N147" s="44"/>
      <c r="O147" s="44"/>
      <c r="P147" s="44"/>
      <c r="Q147" s="44"/>
      <c r="R147" s="44"/>
      <c r="S147" s="44"/>
      <c r="T147" s="45">
        <f>H147*_xlfn.XLOOKUP($E147, EFs!$A:$A, EFs!$F:$F)*1000</f>
        <v>0</v>
      </c>
      <c r="U147" s="45">
        <f>I147*_xlfn.XLOOKUP($E147, EFs!$A:$A, EFs!$F:$F)*1000</f>
        <v>0</v>
      </c>
      <c r="V147" s="45">
        <f>J147*_xlfn.XLOOKUP($E147, EFs!$A:$A, EFs!$F:$F)*1000</f>
        <v>0</v>
      </c>
      <c r="W147" s="45">
        <f>K147*_xlfn.XLOOKUP($E147, EFs!$A:$A, EFs!$F:$F)*1000</f>
        <v>0</v>
      </c>
      <c r="X147" s="45">
        <f>L147*_xlfn.XLOOKUP($E147, EFs!$A:$A, EFs!$F:$F)*1000</f>
        <v>0</v>
      </c>
      <c r="Y147" s="45">
        <f>M147*_xlfn.XLOOKUP($E147, EFs!$A:$A, EFs!$F:$F)*1000</f>
        <v>0</v>
      </c>
      <c r="Z147" s="45">
        <f>N147*_xlfn.XLOOKUP($E147, EFs!$A:$A, EFs!$F:$F)*1000</f>
        <v>0</v>
      </c>
      <c r="AA147" s="45">
        <f>O147*_xlfn.XLOOKUP($E147, EFs!$A:$A, EFs!$F:$F)*1000</f>
        <v>0</v>
      </c>
      <c r="AB147" s="45">
        <f>P147*_xlfn.XLOOKUP($E147, EFs!$A:$A, EFs!$F:$F)*1000</f>
        <v>0</v>
      </c>
      <c r="AC147" s="45">
        <f>Q147*_xlfn.XLOOKUP($E147, EFs!$A:$A, EFs!$F:$F)*1000</f>
        <v>0</v>
      </c>
      <c r="AD147" s="45">
        <f>R147*_xlfn.XLOOKUP($E147, EFs!$A:$A, EFs!$F:$F)*1000</f>
        <v>0</v>
      </c>
      <c r="AE147" s="45">
        <f>S147*_xlfn.XLOOKUP($E147, EFs!$A:$A, EFs!$F:$F)*1000</f>
        <v>0</v>
      </c>
      <c r="AF147" s="34">
        <f t="shared" si="3"/>
        <v>0</v>
      </c>
      <c r="AG147" s="44"/>
      <c r="AH147" s="44"/>
      <c r="AI147" s="44"/>
    </row>
    <row r="148" spans="1:35" ht="18" hidden="1" customHeight="1" outlineLevel="1" x14ac:dyDescent="0.3">
      <c r="A148" s="50"/>
      <c r="B148" s="50"/>
      <c r="C148" s="27" t="str">
        <f>'Index Formatting'!$I$8</f>
        <v>M</v>
      </c>
      <c r="D148" s="50"/>
      <c r="E148" s="28">
        <v>207</v>
      </c>
      <c r="F148" s="28" t="s">
        <v>109</v>
      </c>
      <c r="G148" s="28" t="s">
        <v>70</v>
      </c>
      <c r="H148" s="44"/>
      <c r="I148" s="44"/>
      <c r="J148" s="44"/>
      <c r="K148" s="44"/>
      <c r="L148" s="44"/>
      <c r="M148" s="44"/>
      <c r="N148" s="44"/>
      <c r="O148" s="44"/>
      <c r="P148" s="44"/>
      <c r="Q148" s="44"/>
      <c r="R148" s="44"/>
      <c r="S148" s="44"/>
      <c r="T148" s="45">
        <f>H148*_xlfn.XLOOKUP($E148, EFs!$A:$A, EFs!$F:$F)*1000</f>
        <v>0</v>
      </c>
      <c r="U148" s="45">
        <f>I148*_xlfn.XLOOKUP($E148, EFs!$A:$A, EFs!$F:$F)*1000</f>
        <v>0</v>
      </c>
      <c r="V148" s="45">
        <f>J148*_xlfn.XLOOKUP($E148, EFs!$A:$A, EFs!$F:$F)*1000</f>
        <v>0</v>
      </c>
      <c r="W148" s="45">
        <f>K148*_xlfn.XLOOKUP($E148, EFs!$A:$A, EFs!$F:$F)*1000</f>
        <v>0</v>
      </c>
      <c r="X148" s="45">
        <f>L148*_xlfn.XLOOKUP($E148, EFs!$A:$A, EFs!$F:$F)*1000</f>
        <v>0</v>
      </c>
      <c r="Y148" s="45">
        <f>M148*_xlfn.XLOOKUP($E148, EFs!$A:$A, EFs!$F:$F)*1000</f>
        <v>0</v>
      </c>
      <c r="Z148" s="45">
        <f>N148*_xlfn.XLOOKUP($E148, EFs!$A:$A, EFs!$F:$F)*1000</f>
        <v>0</v>
      </c>
      <c r="AA148" s="45">
        <f>O148*_xlfn.XLOOKUP($E148, EFs!$A:$A, EFs!$F:$F)*1000</f>
        <v>0</v>
      </c>
      <c r="AB148" s="45">
        <f>P148*_xlfn.XLOOKUP($E148, EFs!$A:$A, EFs!$F:$F)*1000</f>
        <v>0</v>
      </c>
      <c r="AC148" s="45">
        <f>Q148*_xlfn.XLOOKUP($E148, EFs!$A:$A, EFs!$F:$F)*1000</f>
        <v>0</v>
      </c>
      <c r="AD148" s="45">
        <f>R148*_xlfn.XLOOKUP($E148, EFs!$A:$A, EFs!$F:$F)*1000</f>
        <v>0</v>
      </c>
      <c r="AE148" s="45">
        <f>S148*_xlfn.XLOOKUP($E148, EFs!$A:$A, EFs!$F:$F)*1000</f>
        <v>0</v>
      </c>
      <c r="AF148" s="34">
        <f t="shared" si="3"/>
        <v>0</v>
      </c>
      <c r="AG148" s="44"/>
      <c r="AH148" s="44"/>
      <c r="AI148" s="44"/>
    </row>
    <row r="149" spans="1:35" ht="18" hidden="1" customHeight="1" outlineLevel="1" x14ac:dyDescent="0.3">
      <c r="A149" s="50"/>
      <c r="B149" s="50"/>
      <c r="C149" s="27" t="str">
        <f>'Index Formatting'!$I$8</f>
        <v>M</v>
      </c>
      <c r="D149" s="50"/>
      <c r="E149" s="28">
        <v>208</v>
      </c>
      <c r="F149" s="28" t="s">
        <v>110</v>
      </c>
      <c r="G149" s="28" t="s">
        <v>70</v>
      </c>
      <c r="H149" s="44"/>
      <c r="I149" s="44"/>
      <c r="J149" s="44"/>
      <c r="K149" s="44"/>
      <c r="L149" s="44"/>
      <c r="M149" s="44"/>
      <c r="N149" s="44"/>
      <c r="O149" s="44"/>
      <c r="P149" s="44"/>
      <c r="Q149" s="44"/>
      <c r="R149" s="44"/>
      <c r="S149" s="44"/>
      <c r="T149" s="45">
        <f>H149*_xlfn.XLOOKUP($E149, EFs!$A:$A, EFs!$F:$F)*1000</f>
        <v>0</v>
      </c>
      <c r="U149" s="45">
        <f>I149*_xlfn.XLOOKUP($E149, EFs!$A:$A, EFs!$F:$F)*1000</f>
        <v>0</v>
      </c>
      <c r="V149" s="45">
        <f>J149*_xlfn.XLOOKUP($E149, EFs!$A:$A, EFs!$F:$F)*1000</f>
        <v>0</v>
      </c>
      <c r="W149" s="45">
        <f>K149*_xlfn.XLOOKUP($E149, EFs!$A:$A, EFs!$F:$F)*1000</f>
        <v>0</v>
      </c>
      <c r="X149" s="45">
        <f>L149*_xlfn.XLOOKUP($E149, EFs!$A:$A, EFs!$F:$F)*1000</f>
        <v>0</v>
      </c>
      <c r="Y149" s="45">
        <f>M149*_xlfn.XLOOKUP($E149, EFs!$A:$A, EFs!$F:$F)*1000</f>
        <v>0</v>
      </c>
      <c r="Z149" s="45">
        <f>N149*_xlfn.XLOOKUP($E149, EFs!$A:$A, EFs!$F:$F)*1000</f>
        <v>0</v>
      </c>
      <c r="AA149" s="45">
        <f>O149*_xlfn.XLOOKUP($E149, EFs!$A:$A, EFs!$F:$F)*1000</f>
        <v>0</v>
      </c>
      <c r="AB149" s="45">
        <f>P149*_xlfn.XLOOKUP($E149, EFs!$A:$A, EFs!$F:$F)*1000</f>
        <v>0</v>
      </c>
      <c r="AC149" s="45">
        <f>Q149*_xlfn.XLOOKUP($E149, EFs!$A:$A, EFs!$F:$F)*1000</f>
        <v>0</v>
      </c>
      <c r="AD149" s="45">
        <f>R149*_xlfn.XLOOKUP($E149, EFs!$A:$A, EFs!$F:$F)*1000</f>
        <v>0</v>
      </c>
      <c r="AE149" s="45">
        <f>S149*_xlfn.XLOOKUP($E149, EFs!$A:$A, EFs!$F:$F)*1000</f>
        <v>0</v>
      </c>
      <c r="AF149" s="34">
        <f t="shared" si="3"/>
        <v>0</v>
      </c>
      <c r="AG149" s="44"/>
      <c r="AH149" s="44"/>
      <c r="AI149" s="44"/>
    </row>
    <row r="150" spans="1:35" ht="18" hidden="1" customHeight="1" outlineLevel="1" x14ac:dyDescent="0.3">
      <c r="A150" s="50"/>
      <c r="B150" s="50"/>
      <c r="C150" s="27" t="str">
        <f>'Index Formatting'!$I$8</f>
        <v>M</v>
      </c>
      <c r="D150" s="50"/>
      <c r="E150" s="28">
        <v>209</v>
      </c>
      <c r="F150" s="28" t="s">
        <v>112</v>
      </c>
      <c r="G150" s="28" t="s">
        <v>70</v>
      </c>
      <c r="H150" s="44"/>
      <c r="I150" s="44"/>
      <c r="J150" s="44"/>
      <c r="K150" s="44"/>
      <c r="L150" s="44"/>
      <c r="M150" s="44"/>
      <c r="N150" s="44"/>
      <c r="O150" s="44"/>
      <c r="P150" s="44"/>
      <c r="Q150" s="44"/>
      <c r="R150" s="44"/>
      <c r="S150" s="44"/>
      <c r="T150" s="45">
        <f>H150*_xlfn.XLOOKUP($E150, EFs!$A:$A, EFs!$F:$F)*1000</f>
        <v>0</v>
      </c>
      <c r="U150" s="45">
        <f>I150*_xlfn.XLOOKUP($E150, EFs!$A:$A, EFs!$F:$F)*1000</f>
        <v>0</v>
      </c>
      <c r="V150" s="45">
        <f>J150*_xlfn.XLOOKUP($E150, EFs!$A:$A, EFs!$F:$F)*1000</f>
        <v>0</v>
      </c>
      <c r="W150" s="45">
        <f>K150*_xlfn.XLOOKUP($E150, EFs!$A:$A, EFs!$F:$F)*1000</f>
        <v>0</v>
      </c>
      <c r="X150" s="45">
        <f>L150*_xlfn.XLOOKUP($E150, EFs!$A:$A, EFs!$F:$F)*1000</f>
        <v>0</v>
      </c>
      <c r="Y150" s="45">
        <f>M150*_xlfn.XLOOKUP($E150, EFs!$A:$A, EFs!$F:$F)*1000</f>
        <v>0</v>
      </c>
      <c r="Z150" s="45">
        <f>N150*_xlfn.XLOOKUP($E150, EFs!$A:$A, EFs!$F:$F)*1000</f>
        <v>0</v>
      </c>
      <c r="AA150" s="45">
        <f>O150*_xlfn.XLOOKUP($E150, EFs!$A:$A, EFs!$F:$F)*1000</f>
        <v>0</v>
      </c>
      <c r="AB150" s="45">
        <f>P150*_xlfn.XLOOKUP($E150, EFs!$A:$A, EFs!$F:$F)*1000</f>
        <v>0</v>
      </c>
      <c r="AC150" s="45">
        <f>Q150*_xlfn.XLOOKUP($E150, EFs!$A:$A, EFs!$F:$F)*1000</f>
        <v>0</v>
      </c>
      <c r="AD150" s="45">
        <f>R150*_xlfn.XLOOKUP($E150, EFs!$A:$A, EFs!$F:$F)*1000</f>
        <v>0</v>
      </c>
      <c r="AE150" s="45">
        <f>S150*_xlfn.XLOOKUP($E150, EFs!$A:$A, EFs!$F:$F)*1000</f>
        <v>0</v>
      </c>
      <c r="AF150" s="34">
        <f t="shared" si="3"/>
        <v>0</v>
      </c>
      <c r="AG150" s="44"/>
      <c r="AH150" s="44"/>
      <c r="AI150" s="44"/>
    </row>
    <row r="151" spans="1:35" ht="18" customHeight="1" collapsed="1" x14ac:dyDescent="0.3">
      <c r="A151" s="49" t="s">
        <v>31</v>
      </c>
      <c r="B151" s="49"/>
      <c r="C151" s="49"/>
      <c r="D151" s="49"/>
      <c r="E151" s="49"/>
      <c r="F151" s="49"/>
      <c r="G151" s="49"/>
      <c r="H151" s="41"/>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3"/>
      <c r="AF151" s="34">
        <f>SUM(AF152:AF177)</f>
        <v>0</v>
      </c>
      <c r="AG151" s="44"/>
      <c r="AH151" s="44"/>
      <c r="AI151" s="44"/>
    </row>
    <row r="152" spans="1:35" ht="18" hidden="1" customHeight="1" outlineLevel="1" x14ac:dyDescent="0.3">
      <c r="A152" s="50">
        <v>6</v>
      </c>
      <c r="B152" s="50" t="s">
        <v>31</v>
      </c>
      <c r="C152" s="27" t="str">
        <f>'Index Formatting'!$I$10</f>
        <v>M</v>
      </c>
      <c r="D152" s="50" t="s">
        <v>71</v>
      </c>
      <c r="E152" s="28">
        <f>IF(_xlfn.XLOOKUP(F152, Lookups!B:B, Lookups!A:A) = 0, 0, 209+_xlfn.XLOOKUP(F152, Lookups!B:B, Lookups!A:A))</f>
        <v>0</v>
      </c>
      <c r="F152" s="28" t="s">
        <v>101</v>
      </c>
      <c r="G152" s="28" t="s">
        <v>70</v>
      </c>
      <c r="H152" s="44"/>
      <c r="I152" s="44"/>
      <c r="J152" s="44"/>
      <c r="K152" s="44"/>
      <c r="L152" s="44"/>
      <c r="M152" s="44"/>
      <c r="N152" s="44"/>
      <c r="O152" s="44"/>
      <c r="P152" s="44"/>
      <c r="Q152" s="44"/>
      <c r="R152" s="44"/>
      <c r="S152" s="44"/>
      <c r="T152" s="45">
        <f>H152*_xlfn.XLOOKUP($E152, EFs!$A:$A, EFs!$F:$F)*1000</f>
        <v>0</v>
      </c>
      <c r="U152" s="45">
        <f>I152*_xlfn.XLOOKUP($E152, EFs!$A:$A, EFs!$F:$F)*1000</f>
        <v>0</v>
      </c>
      <c r="V152" s="45">
        <f>J152*_xlfn.XLOOKUP($E152, EFs!$A:$A, EFs!$F:$F)*1000</f>
        <v>0</v>
      </c>
      <c r="W152" s="45">
        <f>K152*_xlfn.XLOOKUP($E152, EFs!$A:$A, EFs!$F:$F)*1000</f>
        <v>0</v>
      </c>
      <c r="X152" s="45">
        <f>L152*_xlfn.XLOOKUP($E152, EFs!$A:$A, EFs!$F:$F)*1000</f>
        <v>0</v>
      </c>
      <c r="Y152" s="45">
        <f>M152*_xlfn.XLOOKUP($E152, EFs!$A:$A, EFs!$F:$F)*1000</f>
        <v>0</v>
      </c>
      <c r="Z152" s="45">
        <f>N152*_xlfn.XLOOKUP($E152, EFs!$A:$A, EFs!$F:$F)*1000</f>
        <v>0</v>
      </c>
      <c r="AA152" s="45">
        <f>O152*_xlfn.XLOOKUP($E152, EFs!$A:$A, EFs!$F:$F)*1000</f>
        <v>0</v>
      </c>
      <c r="AB152" s="45">
        <f>P152*_xlfn.XLOOKUP($E152, EFs!$A:$A, EFs!$F:$F)*1000</f>
        <v>0</v>
      </c>
      <c r="AC152" s="45">
        <f>Q152*_xlfn.XLOOKUP($E152, EFs!$A:$A, EFs!$F:$F)*1000</f>
        <v>0</v>
      </c>
      <c r="AD152" s="45">
        <f>R152*_xlfn.XLOOKUP($E152, EFs!$A:$A, EFs!$F:$F)*1000</f>
        <v>0</v>
      </c>
      <c r="AE152" s="45">
        <f>S152*_xlfn.XLOOKUP($E152, EFs!$A:$A, EFs!$F:$F)*1000</f>
        <v>0</v>
      </c>
      <c r="AF152" s="34">
        <f t="shared" si="3"/>
        <v>0</v>
      </c>
      <c r="AG152" s="44"/>
      <c r="AH152" s="44"/>
      <c r="AI152" s="44"/>
    </row>
    <row r="153" spans="1:35" ht="18" hidden="1" customHeight="1" outlineLevel="1" x14ac:dyDescent="0.3">
      <c r="A153" s="50"/>
      <c r="B153" s="50"/>
      <c r="C153" s="27" t="str">
        <f>'Index Formatting'!$I$10</f>
        <v>M</v>
      </c>
      <c r="D153" s="50"/>
      <c r="E153" s="28">
        <f>IF(_xlfn.XLOOKUP(F153, Lookups!B:B, Lookups!A:A) = 0, 0, 209+_xlfn.XLOOKUP(F153, Lookups!B:B, Lookups!A:A))</f>
        <v>0</v>
      </c>
      <c r="F153" s="28" t="s">
        <v>101</v>
      </c>
      <c r="G153" s="28" t="s">
        <v>70</v>
      </c>
      <c r="H153" s="44"/>
      <c r="I153" s="44"/>
      <c r="J153" s="44"/>
      <c r="K153" s="44"/>
      <c r="L153" s="44"/>
      <c r="M153" s="44"/>
      <c r="N153" s="44"/>
      <c r="O153" s="44"/>
      <c r="P153" s="44"/>
      <c r="Q153" s="44"/>
      <c r="R153" s="44"/>
      <c r="S153" s="44"/>
      <c r="T153" s="45">
        <f>H153*_xlfn.XLOOKUP($E153, EFs!$A:$A, EFs!$F:$F)*1000</f>
        <v>0</v>
      </c>
      <c r="U153" s="45">
        <f>I153*_xlfn.XLOOKUP($E153, EFs!$A:$A, EFs!$F:$F)*1000</f>
        <v>0</v>
      </c>
      <c r="V153" s="45">
        <f>J153*_xlfn.XLOOKUP($E153, EFs!$A:$A, EFs!$F:$F)*1000</f>
        <v>0</v>
      </c>
      <c r="W153" s="45">
        <f>K153*_xlfn.XLOOKUP($E153, EFs!$A:$A, EFs!$F:$F)*1000</f>
        <v>0</v>
      </c>
      <c r="X153" s="45">
        <f>L153*_xlfn.XLOOKUP($E153, EFs!$A:$A, EFs!$F:$F)*1000</f>
        <v>0</v>
      </c>
      <c r="Y153" s="45">
        <f>M153*_xlfn.XLOOKUP($E153, EFs!$A:$A, EFs!$F:$F)*1000</f>
        <v>0</v>
      </c>
      <c r="Z153" s="45">
        <f>N153*_xlfn.XLOOKUP($E153, EFs!$A:$A, EFs!$F:$F)*1000</f>
        <v>0</v>
      </c>
      <c r="AA153" s="45">
        <f>O153*_xlfn.XLOOKUP($E153, EFs!$A:$A, EFs!$F:$F)*1000</f>
        <v>0</v>
      </c>
      <c r="AB153" s="45">
        <f>P153*_xlfn.XLOOKUP($E153, EFs!$A:$A, EFs!$F:$F)*1000</f>
        <v>0</v>
      </c>
      <c r="AC153" s="45">
        <f>Q153*_xlfn.XLOOKUP($E153, EFs!$A:$A, EFs!$F:$F)*1000</f>
        <v>0</v>
      </c>
      <c r="AD153" s="45">
        <f>R153*_xlfn.XLOOKUP($E153, EFs!$A:$A, EFs!$F:$F)*1000</f>
        <v>0</v>
      </c>
      <c r="AE153" s="45">
        <f>S153*_xlfn.XLOOKUP($E153, EFs!$A:$A, EFs!$F:$F)*1000</f>
        <v>0</v>
      </c>
      <c r="AF153" s="34">
        <f t="shared" si="3"/>
        <v>0</v>
      </c>
      <c r="AG153" s="44"/>
      <c r="AH153" s="44"/>
      <c r="AI153" s="44"/>
    </row>
    <row r="154" spans="1:35" ht="18" hidden="1" customHeight="1" outlineLevel="1" x14ac:dyDescent="0.3">
      <c r="A154" s="50"/>
      <c r="B154" s="50"/>
      <c r="C154" s="27" t="str">
        <f>'Index Formatting'!$I$10</f>
        <v>M</v>
      </c>
      <c r="D154" s="50"/>
      <c r="E154" s="28">
        <f>IF(_xlfn.XLOOKUP(F154, Lookups!B:B, Lookups!A:A) = 0, 0, 209+_xlfn.XLOOKUP(F154, Lookups!B:B, Lookups!A:A))</f>
        <v>0</v>
      </c>
      <c r="F154" s="28" t="s">
        <v>101</v>
      </c>
      <c r="G154" s="28" t="s">
        <v>70</v>
      </c>
      <c r="H154" s="44"/>
      <c r="I154" s="44"/>
      <c r="J154" s="44"/>
      <c r="K154" s="44"/>
      <c r="L154" s="44"/>
      <c r="M154" s="44"/>
      <c r="N154" s="44"/>
      <c r="O154" s="44"/>
      <c r="P154" s="44"/>
      <c r="Q154" s="44"/>
      <c r="R154" s="44"/>
      <c r="S154" s="44"/>
      <c r="T154" s="45">
        <f>H154*_xlfn.XLOOKUP($E154, EFs!$A:$A, EFs!$F:$F)*1000</f>
        <v>0</v>
      </c>
      <c r="U154" s="45">
        <f>I154*_xlfn.XLOOKUP($E154, EFs!$A:$A, EFs!$F:$F)*1000</f>
        <v>0</v>
      </c>
      <c r="V154" s="45">
        <f>J154*_xlfn.XLOOKUP($E154, EFs!$A:$A, EFs!$F:$F)*1000</f>
        <v>0</v>
      </c>
      <c r="W154" s="45">
        <f>K154*_xlfn.XLOOKUP($E154, EFs!$A:$A, EFs!$F:$F)*1000</f>
        <v>0</v>
      </c>
      <c r="X154" s="45">
        <f>L154*_xlfn.XLOOKUP($E154, EFs!$A:$A, EFs!$F:$F)*1000</f>
        <v>0</v>
      </c>
      <c r="Y154" s="45">
        <f>M154*_xlfn.XLOOKUP($E154, EFs!$A:$A, EFs!$F:$F)*1000</f>
        <v>0</v>
      </c>
      <c r="Z154" s="45">
        <f>N154*_xlfn.XLOOKUP($E154, EFs!$A:$A, EFs!$F:$F)*1000</f>
        <v>0</v>
      </c>
      <c r="AA154" s="45">
        <f>O154*_xlfn.XLOOKUP($E154, EFs!$A:$A, EFs!$F:$F)*1000</f>
        <v>0</v>
      </c>
      <c r="AB154" s="45">
        <f>P154*_xlfn.XLOOKUP($E154, EFs!$A:$A, EFs!$F:$F)*1000</f>
        <v>0</v>
      </c>
      <c r="AC154" s="45">
        <f>Q154*_xlfn.XLOOKUP($E154, EFs!$A:$A, EFs!$F:$F)*1000</f>
        <v>0</v>
      </c>
      <c r="AD154" s="45">
        <f>R154*_xlfn.XLOOKUP($E154, EFs!$A:$A, EFs!$F:$F)*1000</f>
        <v>0</v>
      </c>
      <c r="AE154" s="45">
        <f>S154*_xlfn.XLOOKUP($E154, EFs!$A:$A, EFs!$F:$F)*1000</f>
        <v>0</v>
      </c>
      <c r="AF154" s="34">
        <f t="shared" si="3"/>
        <v>0</v>
      </c>
      <c r="AG154" s="44"/>
      <c r="AH154" s="44"/>
      <c r="AI154" s="44"/>
    </row>
    <row r="155" spans="1:35" ht="18" hidden="1" customHeight="1" outlineLevel="1" x14ac:dyDescent="0.3">
      <c r="A155" s="50"/>
      <c r="B155" s="50"/>
      <c r="C155" s="27" t="str">
        <f>'Index Formatting'!$I$10</f>
        <v>M</v>
      </c>
      <c r="D155" s="50"/>
      <c r="E155" s="28">
        <f>IF(_xlfn.XLOOKUP(F155, Lookups!B:B, Lookups!A:A) = 0, 0, 209+_xlfn.XLOOKUP(F155, Lookups!B:B, Lookups!A:A))</f>
        <v>211</v>
      </c>
      <c r="F155" s="28" t="s">
        <v>222</v>
      </c>
      <c r="G155" s="28" t="s">
        <v>70</v>
      </c>
      <c r="H155" s="44"/>
      <c r="I155" s="44"/>
      <c r="J155" s="44"/>
      <c r="K155" s="44"/>
      <c r="L155" s="44"/>
      <c r="M155" s="44"/>
      <c r="N155" s="44"/>
      <c r="O155" s="44"/>
      <c r="P155" s="44"/>
      <c r="Q155" s="44"/>
      <c r="R155" s="44"/>
      <c r="S155" s="44"/>
      <c r="T155" s="45">
        <f>H155*_xlfn.XLOOKUP($E155, EFs!$A:$A, EFs!$F:$F)*1000</f>
        <v>0</v>
      </c>
      <c r="U155" s="45">
        <f>I155*_xlfn.XLOOKUP($E155, EFs!$A:$A, EFs!$F:$F)*1000</f>
        <v>0</v>
      </c>
      <c r="V155" s="45">
        <f>J155*_xlfn.XLOOKUP($E155, EFs!$A:$A, EFs!$F:$F)*1000</f>
        <v>0</v>
      </c>
      <c r="W155" s="45">
        <f>K155*_xlfn.XLOOKUP($E155, EFs!$A:$A, EFs!$F:$F)*1000</f>
        <v>0</v>
      </c>
      <c r="X155" s="45">
        <f>L155*_xlfn.XLOOKUP($E155, EFs!$A:$A, EFs!$F:$F)*1000</f>
        <v>0</v>
      </c>
      <c r="Y155" s="45">
        <f>M155*_xlfn.XLOOKUP($E155, EFs!$A:$A, EFs!$F:$F)*1000</f>
        <v>0</v>
      </c>
      <c r="Z155" s="45">
        <f>N155*_xlfn.XLOOKUP($E155, EFs!$A:$A, EFs!$F:$F)*1000</f>
        <v>0</v>
      </c>
      <c r="AA155" s="45">
        <f>O155*_xlfn.XLOOKUP($E155, EFs!$A:$A, EFs!$F:$F)*1000</f>
        <v>0</v>
      </c>
      <c r="AB155" s="45">
        <f>P155*_xlfn.XLOOKUP($E155, EFs!$A:$A, EFs!$F:$F)*1000</f>
        <v>0</v>
      </c>
      <c r="AC155" s="45">
        <f>Q155*_xlfn.XLOOKUP($E155, EFs!$A:$A, EFs!$F:$F)*1000</f>
        <v>0</v>
      </c>
      <c r="AD155" s="45">
        <f>R155*_xlfn.XLOOKUP($E155, EFs!$A:$A, EFs!$F:$F)*1000</f>
        <v>0</v>
      </c>
      <c r="AE155" s="45">
        <f>S155*_xlfn.XLOOKUP($E155, EFs!$A:$A, EFs!$F:$F)*1000</f>
        <v>0</v>
      </c>
      <c r="AF155" s="34">
        <f t="shared" si="3"/>
        <v>0</v>
      </c>
      <c r="AG155" s="44"/>
      <c r="AH155" s="44"/>
      <c r="AI155" s="44"/>
    </row>
    <row r="156" spans="1:35" ht="18" hidden="1" customHeight="1" outlineLevel="1" x14ac:dyDescent="0.3">
      <c r="A156" s="50"/>
      <c r="B156" s="50"/>
      <c r="C156" s="27" t="str">
        <f>'Index Formatting'!$I$10</f>
        <v>M</v>
      </c>
      <c r="D156" s="50" t="s">
        <v>223</v>
      </c>
      <c r="E156" s="28">
        <v>236</v>
      </c>
      <c r="F156" s="28" t="s">
        <v>224</v>
      </c>
      <c r="G156" s="28" t="s">
        <v>80</v>
      </c>
      <c r="H156" s="44"/>
      <c r="I156" s="44"/>
      <c r="J156" s="44"/>
      <c r="K156" s="44"/>
      <c r="L156" s="44"/>
      <c r="M156" s="44"/>
      <c r="N156" s="44"/>
      <c r="O156" s="44"/>
      <c r="P156" s="44"/>
      <c r="Q156" s="44"/>
      <c r="R156" s="44"/>
      <c r="S156" s="44"/>
      <c r="T156" s="45">
        <f>H156*_xlfn.XLOOKUP($E156, EFs!$A:$A, EFs!$F:$F)*1000</f>
        <v>0</v>
      </c>
      <c r="U156" s="45">
        <f>I156*_xlfn.XLOOKUP($E156, EFs!$A:$A, EFs!$F:$F)*1000</f>
        <v>0</v>
      </c>
      <c r="V156" s="45">
        <f>J156*_xlfn.XLOOKUP($E156, EFs!$A:$A, EFs!$F:$F)*1000</f>
        <v>0</v>
      </c>
      <c r="W156" s="45">
        <f>K156*_xlfn.XLOOKUP($E156, EFs!$A:$A, EFs!$F:$F)*1000</f>
        <v>0</v>
      </c>
      <c r="X156" s="45">
        <f>L156*_xlfn.XLOOKUP($E156, EFs!$A:$A, EFs!$F:$F)*1000</f>
        <v>0</v>
      </c>
      <c r="Y156" s="45">
        <f>M156*_xlfn.XLOOKUP($E156, EFs!$A:$A, EFs!$F:$F)*1000</f>
        <v>0</v>
      </c>
      <c r="Z156" s="45">
        <f>N156*_xlfn.XLOOKUP($E156, EFs!$A:$A, EFs!$F:$F)*1000</f>
        <v>0</v>
      </c>
      <c r="AA156" s="45">
        <f>O156*_xlfn.XLOOKUP($E156, EFs!$A:$A, EFs!$F:$F)*1000</f>
        <v>0</v>
      </c>
      <c r="AB156" s="45">
        <f>P156*_xlfn.XLOOKUP($E156, EFs!$A:$A, EFs!$F:$F)*1000</f>
        <v>0</v>
      </c>
      <c r="AC156" s="45">
        <f>Q156*_xlfn.XLOOKUP($E156, EFs!$A:$A, EFs!$F:$F)*1000</f>
        <v>0</v>
      </c>
      <c r="AD156" s="45">
        <f>R156*_xlfn.XLOOKUP($E156, EFs!$A:$A, EFs!$F:$F)*1000</f>
        <v>0</v>
      </c>
      <c r="AE156" s="45">
        <f>S156*_xlfn.XLOOKUP($E156, EFs!$A:$A, EFs!$F:$F)*1000</f>
        <v>0</v>
      </c>
      <c r="AF156" s="34">
        <f t="shared" si="3"/>
        <v>0</v>
      </c>
      <c r="AG156" s="44"/>
      <c r="AH156" s="44"/>
      <c r="AI156" s="44"/>
    </row>
    <row r="157" spans="1:35" ht="18" hidden="1" customHeight="1" outlineLevel="1" x14ac:dyDescent="0.3">
      <c r="A157" s="50"/>
      <c r="B157" s="50"/>
      <c r="C157" s="27" t="str">
        <f>'Index Formatting'!$I$10</f>
        <v>M</v>
      </c>
      <c r="D157" s="50"/>
      <c r="E157" s="28">
        <v>237</v>
      </c>
      <c r="F157" s="28" t="s">
        <v>225</v>
      </c>
      <c r="G157" s="28" t="s">
        <v>80</v>
      </c>
      <c r="H157" s="44"/>
      <c r="I157" s="44"/>
      <c r="J157" s="44"/>
      <c r="K157" s="44"/>
      <c r="L157" s="44"/>
      <c r="M157" s="44"/>
      <c r="N157" s="44"/>
      <c r="O157" s="44"/>
      <c r="P157" s="44"/>
      <c r="Q157" s="44"/>
      <c r="R157" s="44"/>
      <c r="S157" s="44"/>
      <c r="T157" s="45">
        <f>H157*_xlfn.XLOOKUP($E157, EFs!$A:$A, EFs!$F:$F)*1000</f>
        <v>0</v>
      </c>
      <c r="U157" s="45">
        <f>I157*_xlfn.XLOOKUP($E157, EFs!$A:$A, EFs!$F:$F)*1000</f>
        <v>0</v>
      </c>
      <c r="V157" s="45">
        <f>J157*_xlfn.XLOOKUP($E157, EFs!$A:$A, EFs!$F:$F)*1000</f>
        <v>0</v>
      </c>
      <c r="W157" s="45">
        <f>K157*_xlfn.XLOOKUP($E157, EFs!$A:$A, EFs!$F:$F)*1000</f>
        <v>0</v>
      </c>
      <c r="X157" s="45">
        <f>L157*_xlfn.XLOOKUP($E157, EFs!$A:$A, EFs!$F:$F)*1000</f>
        <v>0</v>
      </c>
      <c r="Y157" s="45">
        <f>M157*_xlfn.XLOOKUP($E157, EFs!$A:$A, EFs!$F:$F)*1000</f>
        <v>0</v>
      </c>
      <c r="Z157" s="45">
        <f>N157*_xlfn.XLOOKUP($E157, EFs!$A:$A, EFs!$F:$F)*1000</f>
        <v>0</v>
      </c>
      <c r="AA157" s="45">
        <f>O157*_xlfn.XLOOKUP($E157, EFs!$A:$A, EFs!$F:$F)*1000</f>
        <v>0</v>
      </c>
      <c r="AB157" s="45">
        <f>P157*_xlfn.XLOOKUP($E157, EFs!$A:$A, EFs!$F:$F)*1000</f>
        <v>0</v>
      </c>
      <c r="AC157" s="45">
        <f>Q157*_xlfn.XLOOKUP($E157, EFs!$A:$A, EFs!$F:$F)*1000</f>
        <v>0</v>
      </c>
      <c r="AD157" s="45">
        <f>R157*_xlfn.XLOOKUP($E157, EFs!$A:$A, EFs!$F:$F)*1000</f>
        <v>0</v>
      </c>
      <c r="AE157" s="45">
        <f>S157*_xlfn.XLOOKUP($E157, EFs!$A:$A, EFs!$F:$F)*1000</f>
        <v>0</v>
      </c>
      <c r="AF157" s="34">
        <f t="shared" si="3"/>
        <v>0</v>
      </c>
      <c r="AG157" s="44"/>
      <c r="AH157" s="44"/>
      <c r="AI157" s="44"/>
    </row>
    <row r="158" spans="1:35" ht="18" hidden="1" customHeight="1" outlineLevel="1" x14ac:dyDescent="0.3">
      <c r="A158" s="50"/>
      <c r="B158" s="50"/>
      <c r="C158" s="27" t="str">
        <f>'Index Formatting'!$I$10</f>
        <v>M</v>
      </c>
      <c r="D158" s="50"/>
      <c r="E158" s="28">
        <v>238</v>
      </c>
      <c r="F158" s="28" t="s">
        <v>226</v>
      </c>
      <c r="G158" s="28" t="s">
        <v>81</v>
      </c>
      <c r="H158" s="44"/>
      <c r="I158" s="44"/>
      <c r="J158" s="44"/>
      <c r="K158" s="44"/>
      <c r="L158" s="44"/>
      <c r="M158" s="44"/>
      <c r="N158" s="44"/>
      <c r="O158" s="44"/>
      <c r="P158" s="44"/>
      <c r="Q158" s="44"/>
      <c r="R158" s="44"/>
      <c r="S158" s="44"/>
      <c r="T158" s="45">
        <f>H158*_xlfn.XLOOKUP($E158, EFs!$A:$A, EFs!$F:$F)*1000</f>
        <v>0</v>
      </c>
      <c r="U158" s="45">
        <f>I158*_xlfn.XLOOKUP($E158, EFs!$A:$A, EFs!$F:$F)*1000</f>
        <v>0</v>
      </c>
      <c r="V158" s="45">
        <f>J158*_xlfn.XLOOKUP($E158, EFs!$A:$A, EFs!$F:$F)*1000</f>
        <v>0</v>
      </c>
      <c r="W158" s="45">
        <f>K158*_xlfn.XLOOKUP($E158, EFs!$A:$A, EFs!$F:$F)*1000</f>
        <v>0</v>
      </c>
      <c r="X158" s="45">
        <f>L158*_xlfn.XLOOKUP($E158, EFs!$A:$A, EFs!$F:$F)*1000</f>
        <v>0</v>
      </c>
      <c r="Y158" s="45">
        <f>M158*_xlfn.XLOOKUP($E158, EFs!$A:$A, EFs!$F:$F)*1000</f>
        <v>0</v>
      </c>
      <c r="Z158" s="45">
        <f>N158*_xlfn.XLOOKUP($E158, EFs!$A:$A, EFs!$F:$F)*1000</f>
        <v>0</v>
      </c>
      <c r="AA158" s="45">
        <f>O158*_xlfn.XLOOKUP($E158, EFs!$A:$A, EFs!$F:$F)*1000</f>
        <v>0</v>
      </c>
      <c r="AB158" s="45">
        <f>P158*_xlfn.XLOOKUP($E158, EFs!$A:$A, EFs!$F:$F)*1000</f>
        <v>0</v>
      </c>
      <c r="AC158" s="45">
        <f>Q158*_xlfn.XLOOKUP($E158, EFs!$A:$A, EFs!$F:$F)*1000</f>
        <v>0</v>
      </c>
      <c r="AD158" s="45">
        <f>R158*_xlfn.XLOOKUP($E158, EFs!$A:$A, EFs!$F:$F)*1000</f>
        <v>0</v>
      </c>
      <c r="AE158" s="45">
        <f>S158*_xlfn.XLOOKUP($E158, EFs!$A:$A, EFs!$F:$F)*1000</f>
        <v>0</v>
      </c>
      <c r="AF158" s="34">
        <f t="shared" si="3"/>
        <v>0</v>
      </c>
      <c r="AG158" s="44"/>
      <c r="AH158" s="44"/>
      <c r="AI158" s="44"/>
    </row>
    <row r="159" spans="1:35" ht="18" hidden="1" customHeight="1" outlineLevel="1" x14ac:dyDescent="0.3">
      <c r="A159" s="50"/>
      <c r="B159" s="50"/>
      <c r="C159" s="27" t="str">
        <f>'Index Formatting'!$I$10</f>
        <v>M</v>
      </c>
      <c r="D159" s="50"/>
      <c r="E159" s="28">
        <v>239</v>
      </c>
      <c r="F159" s="28" t="s">
        <v>227</v>
      </c>
      <c r="G159" s="28" t="s">
        <v>81</v>
      </c>
      <c r="H159" s="44"/>
      <c r="I159" s="44"/>
      <c r="J159" s="44"/>
      <c r="K159" s="44"/>
      <c r="L159" s="44"/>
      <c r="M159" s="44"/>
      <c r="N159" s="44"/>
      <c r="O159" s="44"/>
      <c r="P159" s="44"/>
      <c r="Q159" s="44"/>
      <c r="R159" s="44"/>
      <c r="S159" s="44"/>
      <c r="T159" s="45">
        <f>H159*_xlfn.XLOOKUP($E159, EFs!$A:$A, EFs!$F:$F)*1000</f>
        <v>0</v>
      </c>
      <c r="U159" s="45">
        <f>I159*_xlfn.XLOOKUP($E159, EFs!$A:$A, EFs!$F:$F)*1000</f>
        <v>0</v>
      </c>
      <c r="V159" s="45">
        <f>J159*_xlfn.XLOOKUP($E159, EFs!$A:$A, EFs!$F:$F)*1000</f>
        <v>0</v>
      </c>
      <c r="W159" s="45">
        <f>K159*_xlfn.XLOOKUP($E159, EFs!$A:$A, EFs!$F:$F)*1000</f>
        <v>0</v>
      </c>
      <c r="X159" s="45">
        <f>L159*_xlfn.XLOOKUP($E159, EFs!$A:$A, EFs!$F:$F)*1000</f>
        <v>0</v>
      </c>
      <c r="Y159" s="45">
        <f>M159*_xlfn.XLOOKUP($E159, EFs!$A:$A, EFs!$F:$F)*1000</f>
        <v>0</v>
      </c>
      <c r="Z159" s="45">
        <f>N159*_xlfn.XLOOKUP($E159, EFs!$A:$A, EFs!$F:$F)*1000</f>
        <v>0</v>
      </c>
      <c r="AA159" s="45">
        <f>O159*_xlfn.XLOOKUP($E159, EFs!$A:$A, EFs!$F:$F)*1000</f>
        <v>0</v>
      </c>
      <c r="AB159" s="45">
        <f>P159*_xlfn.XLOOKUP($E159, EFs!$A:$A, EFs!$F:$F)*1000</f>
        <v>0</v>
      </c>
      <c r="AC159" s="45">
        <f>Q159*_xlfn.XLOOKUP($E159, EFs!$A:$A, EFs!$F:$F)*1000</f>
        <v>0</v>
      </c>
      <c r="AD159" s="45">
        <f>R159*_xlfn.XLOOKUP($E159, EFs!$A:$A, EFs!$F:$F)*1000</f>
        <v>0</v>
      </c>
      <c r="AE159" s="45">
        <f>S159*_xlfn.XLOOKUP($E159, EFs!$A:$A, EFs!$F:$F)*1000</f>
        <v>0</v>
      </c>
      <c r="AF159" s="34">
        <f t="shared" si="3"/>
        <v>0</v>
      </c>
      <c r="AG159" s="44"/>
      <c r="AH159" s="44"/>
      <c r="AI159" s="44"/>
    </row>
    <row r="160" spans="1:35" ht="18" hidden="1" customHeight="1" outlineLevel="1" x14ac:dyDescent="0.3">
      <c r="A160" s="50"/>
      <c r="B160" s="50"/>
      <c r="C160" s="27" t="str">
        <f>'Index Formatting'!$I$10</f>
        <v>M</v>
      </c>
      <c r="D160" s="50"/>
      <c r="E160" s="28">
        <v>240</v>
      </c>
      <c r="F160" s="28" t="s">
        <v>228</v>
      </c>
      <c r="G160" s="28" t="s">
        <v>81</v>
      </c>
      <c r="H160" s="44"/>
      <c r="I160" s="44"/>
      <c r="J160" s="44"/>
      <c r="K160" s="44"/>
      <c r="L160" s="44"/>
      <c r="M160" s="44"/>
      <c r="N160" s="44"/>
      <c r="O160" s="44"/>
      <c r="P160" s="44"/>
      <c r="Q160" s="44"/>
      <c r="R160" s="44"/>
      <c r="S160" s="44"/>
      <c r="T160" s="45">
        <f>H160*_xlfn.XLOOKUP($E160, EFs!$A:$A, EFs!$F:$F)*1000</f>
        <v>0</v>
      </c>
      <c r="U160" s="45">
        <f>I160*_xlfn.XLOOKUP($E160, EFs!$A:$A, EFs!$F:$F)*1000</f>
        <v>0</v>
      </c>
      <c r="V160" s="45">
        <f>J160*_xlfn.XLOOKUP($E160, EFs!$A:$A, EFs!$F:$F)*1000</f>
        <v>0</v>
      </c>
      <c r="W160" s="45">
        <f>K160*_xlfn.XLOOKUP($E160, EFs!$A:$A, EFs!$F:$F)*1000</f>
        <v>0</v>
      </c>
      <c r="X160" s="45">
        <f>L160*_xlfn.XLOOKUP($E160, EFs!$A:$A, EFs!$F:$F)*1000</f>
        <v>0</v>
      </c>
      <c r="Y160" s="45">
        <f>M160*_xlfn.XLOOKUP($E160, EFs!$A:$A, EFs!$F:$F)*1000</f>
        <v>0</v>
      </c>
      <c r="Z160" s="45">
        <f>N160*_xlfn.XLOOKUP($E160, EFs!$A:$A, EFs!$F:$F)*1000</f>
        <v>0</v>
      </c>
      <c r="AA160" s="45">
        <f>O160*_xlfn.XLOOKUP($E160, EFs!$A:$A, EFs!$F:$F)*1000</f>
        <v>0</v>
      </c>
      <c r="AB160" s="45">
        <f>P160*_xlfn.XLOOKUP($E160, EFs!$A:$A, EFs!$F:$F)*1000</f>
        <v>0</v>
      </c>
      <c r="AC160" s="45">
        <f>Q160*_xlfn.XLOOKUP($E160, EFs!$A:$A, EFs!$F:$F)*1000</f>
        <v>0</v>
      </c>
      <c r="AD160" s="45">
        <f>R160*_xlfn.XLOOKUP($E160, EFs!$A:$A, EFs!$F:$F)*1000</f>
        <v>0</v>
      </c>
      <c r="AE160" s="45">
        <f>S160*_xlfn.XLOOKUP($E160, EFs!$A:$A, EFs!$F:$F)*1000</f>
        <v>0</v>
      </c>
      <c r="AF160" s="34">
        <f t="shared" si="3"/>
        <v>0</v>
      </c>
      <c r="AG160" s="44"/>
      <c r="AH160" s="44"/>
      <c r="AI160" s="44"/>
    </row>
    <row r="161" spans="1:35" ht="18" hidden="1" customHeight="1" outlineLevel="1" x14ac:dyDescent="0.3">
      <c r="A161" s="50"/>
      <c r="B161" s="50"/>
      <c r="C161" s="27" t="str">
        <f>'Index Formatting'!$I$10</f>
        <v>M</v>
      </c>
      <c r="D161" s="50"/>
      <c r="E161" s="28">
        <v>241</v>
      </c>
      <c r="F161" s="28" t="s">
        <v>229</v>
      </c>
      <c r="G161" s="28" t="s">
        <v>81</v>
      </c>
      <c r="H161" s="44"/>
      <c r="I161" s="44"/>
      <c r="J161" s="44"/>
      <c r="K161" s="44"/>
      <c r="L161" s="44"/>
      <c r="M161" s="44"/>
      <c r="N161" s="44"/>
      <c r="O161" s="44"/>
      <c r="P161" s="44"/>
      <c r="Q161" s="44"/>
      <c r="R161" s="44"/>
      <c r="S161" s="44"/>
      <c r="T161" s="45">
        <f>H161*_xlfn.XLOOKUP($E161, EFs!$A:$A, EFs!$F:$F)*1000</f>
        <v>0</v>
      </c>
      <c r="U161" s="45">
        <f>I161*_xlfn.XLOOKUP($E161, EFs!$A:$A, EFs!$F:$F)*1000</f>
        <v>0</v>
      </c>
      <c r="V161" s="45">
        <f>J161*_xlfn.XLOOKUP($E161, EFs!$A:$A, EFs!$F:$F)*1000</f>
        <v>0</v>
      </c>
      <c r="W161" s="45">
        <f>K161*_xlfn.XLOOKUP($E161, EFs!$A:$A, EFs!$F:$F)*1000</f>
        <v>0</v>
      </c>
      <c r="X161" s="45">
        <f>L161*_xlfn.XLOOKUP($E161, EFs!$A:$A, EFs!$F:$F)*1000</f>
        <v>0</v>
      </c>
      <c r="Y161" s="45">
        <f>M161*_xlfn.XLOOKUP($E161, EFs!$A:$A, EFs!$F:$F)*1000</f>
        <v>0</v>
      </c>
      <c r="Z161" s="45">
        <f>N161*_xlfn.XLOOKUP($E161, EFs!$A:$A, EFs!$F:$F)*1000</f>
        <v>0</v>
      </c>
      <c r="AA161" s="45">
        <f>O161*_xlfn.XLOOKUP($E161, EFs!$A:$A, EFs!$F:$F)*1000</f>
        <v>0</v>
      </c>
      <c r="AB161" s="45">
        <f>P161*_xlfn.XLOOKUP($E161, EFs!$A:$A, EFs!$F:$F)*1000</f>
        <v>0</v>
      </c>
      <c r="AC161" s="45">
        <f>Q161*_xlfn.XLOOKUP($E161, EFs!$A:$A, EFs!$F:$F)*1000</f>
        <v>0</v>
      </c>
      <c r="AD161" s="45">
        <f>R161*_xlfn.XLOOKUP($E161, EFs!$A:$A, EFs!$F:$F)*1000</f>
        <v>0</v>
      </c>
      <c r="AE161" s="45">
        <f>S161*_xlfn.XLOOKUP($E161, EFs!$A:$A, EFs!$F:$F)*1000</f>
        <v>0</v>
      </c>
      <c r="AF161" s="34">
        <f t="shared" si="3"/>
        <v>0</v>
      </c>
      <c r="AG161" s="44"/>
      <c r="AH161" s="44"/>
      <c r="AI161" s="44"/>
    </row>
    <row r="162" spans="1:35" ht="18" hidden="1" customHeight="1" outlineLevel="1" x14ac:dyDescent="0.3">
      <c r="A162" s="50"/>
      <c r="B162" s="50"/>
      <c r="C162" s="27" t="str">
        <f>'Index Formatting'!$I$10</f>
        <v>M</v>
      </c>
      <c r="D162" s="50"/>
      <c r="E162" s="28">
        <v>242</v>
      </c>
      <c r="F162" s="28" t="s">
        <v>230</v>
      </c>
      <c r="G162" s="28" t="s">
        <v>81</v>
      </c>
      <c r="H162" s="44"/>
      <c r="I162" s="44"/>
      <c r="J162" s="44"/>
      <c r="K162" s="44"/>
      <c r="L162" s="44"/>
      <c r="M162" s="44"/>
      <c r="N162" s="44"/>
      <c r="O162" s="44"/>
      <c r="P162" s="44"/>
      <c r="Q162" s="44"/>
      <c r="R162" s="44"/>
      <c r="S162" s="44"/>
      <c r="T162" s="45">
        <f>H162*_xlfn.XLOOKUP($E162, EFs!$A:$A, EFs!$F:$F)*1000</f>
        <v>0</v>
      </c>
      <c r="U162" s="45">
        <f>I162*_xlfn.XLOOKUP($E162, EFs!$A:$A, EFs!$F:$F)*1000</f>
        <v>0</v>
      </c>
      <c r="V162" s="45">
        <f>J162*_xlfn.XLOOKUP($E162, EFs!$A:$A, EFs!$F:$F)*1000</f>
        <v>0</v>
      </c>
      <c r="W162" s="45">
        <f>K162*_xlfn.XLOOKUP($E162, EFs!$A:$A, EFs!$F:$F)*1000</f>
        <v>0</v>
      </c>
      <c r="X162" s="45">
        <f>L162*_xlfn.XLOOKUP($E162, EFs!$A:$A, EFs!$F:$F)*1000</f>
        <v>0</v>
      </c>
      <c r="Y162" s="45">
        <f>M162*_xlfn.XLOOKUP($E162, EFs!$A:$A, EFs!$F:$F)*1000</f>
        <v>0</v>
      </c>
      <c r="Z162" s="45">
        <f>N162*_xlfn.XLOOKUP($E162, EFs!$A:$A, EFs!$F:$F)*1000</f>
        <v>0</v>
      </c>
      <c r="AA162" s="45">
        <f>O162*_xlfn.XLOOKUP($E162, EFs!$A:$A, EFs!$F:$F)*1000</f>
        <v>0</v>
      </c>
      <c r="AB162" s="45">
        <f>P162*_xlfn.XLOOKUP($E162, EFs!$A:$A, EFs!$F:$F)*1000</f>
        <v>0</v>
      </c>
      <c r="AC162" s="45">
        <f>Q162*_xlfn.XLOOKUP($E162, EFs!$A:$A, EFs!$F:$F)*1000</f>
        <v>0</v>
      </c>
      <c r="AD162" s="45">
        <f>R162*_xlfn.XLOOKUP($E162, EFs!$A:$A, EFs!$F:$F)*1000</f>
        <v>0</v>
      </c>
      <c r="AE162" s="45">
        <f>S162*_xlfn.XLOOKUP($E162, EFs!$A:$A, EFs!$F:$F)*1000</f>
        <v>0</v>
      </c>
      <c r="AF162" s="34">
        <f t="shared" si="3"/>
        <v>0</v>
      </c>
      <c r="AG162" s="44"/>
      <c r="AH162" s="44"/>
      <c r="AI162" s="44"/>
    </row>
    <row r="163" spans="1:35" ht="18" hidden="1" customHeight="1" outlineLevel="1" x14ac:dyDescent="0.3">
      <c r="A163" s="50"/>
      <c r="B163" s="50"/>
      <c r="C163" s="27" t="str">
        <f>'Index Formatting'!$I$10</f>
        <v>M</v>
      </c>
      <c r="D163" s="50"/>
      <c r="E163" s="28">
        <v>243</v>
      </c>
      <c r="F163" s="28" t="s">
        <v>231</v>
      </c>
      <c r="G163" s="28" t="s">
        <v>81</v>
      </c>
      <c r="H163" s="44"/>
      <c r="I163" s="44"/>
      <c r="J163" s="44"/>
      <c r="K163" s="44"/>
      <c r="L163" s="44"/>
      <c r="M163" s="44"/>
      <c r="N163" s="44"/>
      <c r="O163" s="44"/>
      <c r="P163" s="44"/>
      <c r="Q163" s="44"/>
      <c r="R163" s="44"/>
      <c r="S163" s="44"/>
      <c r="T163" s="45">
        <f>H163*_xlfn.XLOOKUP($E163, EFs!$A:$A, EFs!$F:$F)*1000</f>
        <v>0</v>
      </c>
      <c r="U163" s="45">
        <f>I163*_xlfn.XLOOKUP($E163, EFs!$A:$A, EFs!$F:$F)*1000</f>
        <v>0</v>
      </c>
      <c r="V163" s="45">
        <f>J163*_xlfn.XLOOKUP($E163, EFs!$A:$A, EFs!$F:$F)*1000</f>
        <v>0</v>
      </c>
      <c r="W163" s="45">
        <f>K163*_xlfn.XLOOKUP($E163, EFs!$A:$A, EFs!$F:$F)*1000</f>
        <v>0</v>
      </c>
      <c r="X163" s="45">
        <f>L163*_xlfn.XLOOKUP($E163, EFs!$A:$A, EFs!$F:$F)*1000</f>
        <v>0</v>
      </c>
      <c r="Y163" s="45">
        <f>M163*_xlfn.XLOOKUP($E163, EFs!$A:$A, EFs!$F:$F)*1000</f>
        <v>0</v>
      </c>
      <c r="Z163" s="45">
        <f>N163*_xlfn.XLOOKUP($E163, EFs!$A:$A, EFs!$F:$F)*1000</f>
        <v>0</v>
      </c>
      <c r="AA163" s="45">
        <f>O163*_xlfn.XLOOKUP($E163, EFs!$A:$A, EFs!$F:$F)*1000</f>
        <v>0</v>
      </c>
      <c r="AB163" s="45">
        <f>P163*_xlfn.XLOOKUP($E163, EFs!$A:$A, EFs!$F:$F)*1000</f>
        <v>0</v>
      </c>
      <c r="AC163" s="45">
        <f>Q163*_xlfn.XLOOKUP($E163, EFs!$A:$A, EFs!$F:$F)*1000</f>
        <v>0</v>
      </c>
      <c r="AD163" s="45">
        <f>R163*_xlfn.XLOOKUP($E163, EFs!$A:$A, EFs!$F:$F)*1000</f>
        <v>0</v>
      </c>
      <c r="AE163" s="45">
        <f>S163*_xlfn.XLOOKUP($E163, EFs!$A:$A, EFs!$F:$F)*1000</f>
        <v>0</v>
      </c>
      <c r="AF163" s="34">
        <f t="shared" si="3"/>
        <v>0</v>
      </c>
      <c r="AG163" s="44"/>
      <c r="AH163" s="44"/>
      <c r="AI163" s="44"/>
    </row>
    <row r="164" spans="1:35" ht="18" hidden="1" customHeight="1" outlineLevel="1" x14ac:dyDescent="0.3">
      <c r="A164" s="50"/>
      <c r="B164" s="50"/>
      <c r="C164" s="27" t="str">
        <f>'Index Formatting'!$I$10</f>
        <v>M</v>
      </c>
      <c r="D164" s="50"/>
      <c r="E164" s="28">
        <v>244</v>
      </c>
      <c r="F164" s="28" t="s">
        <v>232</v>
      </c>
      <c r="G164" s="28" t="s">
        <v>81</v>
      </c>
      <c r="H164" s="44"/>
      <c r="I164" s="44"/>
      <c r="J164" s="44"/>
      <c r="K164" s="44"/>
      <c r="L164" s="44"/>
      <c r="M164" s="44"/>
      <c r="N164" s="44"/>
      <c r="O164" s="44"/>
      <c r="P164" s="44"/>
      <c r="Q164" s="44"/>
      <c r="R164" s="44"/>
      <c r="S164" s="44"/>
      <c r="T164" s="45">
        <f>H164*_xlfn.XLOOKUP($E164, EFs!$A:$A, EFs!$F:$F)*1000</f>
        <v>0</v>
      </c>
      <c r="U164" s="45">
        <f>I164*_xlfn.XLOOKUP($E164, EFs!$A:$A, EFs!$F:$F)*1000</f>
        <v>0</v>
      </c>
      <c r="V164" s="45">
        <f>J164*_xlfn.XLOOKUP($E164, EFs!$A:$A, EFs!$F:$F)*1000</f>
        <v>0</v>
      </c>
      <c r="W164" s="45">
        <f>K164*_xlfn.XLOOKUP($E164, EFs!$A:$A, EFs!$F:$F)*1000</f>
        <v>0</v>
      </c>
      <c r="X164" s="45">
        <f>L164*_xlfn.XLOOKUP($E164, EFs!$A:$A, EFs!$F:$F)*1000</f>
        <v>0</v>
      </c>
      <c r="Y164" s="45">
        <f>M164*_xlfn.XLOOKUP($E164, EFs!$A:$A, EFs!$F:$F)*1000</f>
        <v>0</v>
      </c>
      <c r="Z164" s="45">
        <f>N164*_xlfn.XLOOKUP($E164, EFs!$A:$A, EFs!$F:$F)*1000</f>
        <v>0</v>
      </c>
      <c r="AA164" s="45">
        <f>O164*_xlfn.XLOOKUP($E164, EFs!$A:$A, EFs!$F:$F)*1000</f>
        <v>0</v>
      </c>
      <c r="AB164" s="45">
        <f>P164*_xlfn.XLOOKUP($E164, EFs!$A:$A, EFs!$F:$F)*1000</f>
        <v>0</v>
      </c>
      <c r="AC164" s="45">
        <f>Q164*_xlfn.XLOOKUP($E164, EFs!$A:$A, EFs!$F:$F)*1000</f>
        <v>0</v>
      </c>
      <c r="AD164" s="45">
        <f>R164*_xlfn.XLOOKUP($E164, EFs!$A:$A, EFs!$F:$F)*1000</f>
        <v>0</v>
      </c>
      <c r="AE164" s="45">
        <f>S164*_xlfn.XLOOKUP($E164, EFs!$A:$A, EFs!$F:$F)*1000</f>
        <v>0</v>
      </c>
      <c r="AF164" s="34">
        <f t="shared" si="3"/>
        <v>0</v>
      </c>
      <c r="AG164" s="44"/>
      <c r="AH164" s="44"/>
      <c r="AI164" s="44"/>
    </row>
    <row r="165" spans="1:35" ht="18" hidden="1" customHeight="1" outlineLevel="1" x14ac:dyDescent="0.3">
      <c r="A165" s="50"/>
      <c r="B165" s="50"/>
      <c r="C165" s="27" t="str">
        <f>'Index Formatting'!$I$10</f>
        <v>M</v>
      </c>
      <c r="D165" s="50"/>
      <c r="E165" s="28">
        <v>245</v>
      </c>
      <c r="F165" s="28" t="s">
        <v>233</v>
      </c>
      <c r="G165" s="28" t="s">
        <v>120</v>
      </c>
      <c r="H165" s="44"/>
      <c r="I165" s="44"/>
      <c r="J165" s="44"/>
      <c r="K165" s="44"/>
      <c r="L165" s="44"/>
      <c r="M165" s="44"/>
      <c r="N165" s="44"/>
      <c r="O165" s="44"/>
      <c r="P165" s="44"/>
      <c r="Q165" s="44"/>
      <c r="R165" s="44"/>
      <c r="S165" s="44"/>
      <c r="T165" s="45">
        <f>H165*_xlfn.XLOOKUP($E165, EFs!$A:$A, EFs!$F:$F)*1000</f>
        <v>0</v>
      </c>
      <c r="U165" s="45">
        <f>I165*_xlfn.XLOOKUP($E165, EFs!$A:$A, EFs!$F:$F)*1000</f>
        <v>0</v>
      </c>
      <c r="V165" s="45">
        <f>J165*_xlfn.XLOOKUP($E165, EFs!$A:$A, EFs!$F:$F)*1000</f>
        <v>0</v>
      </c>
      <c r="W165" s="45">
        <f>K165*_xlfn.XLOOKUP($E165, EFs!$A:$A, EFs!$F:$F)*1000</f>
        <v>0</v>
      </c>
      <c r="X165" s="45">
        <f>L165*_xlfn.XLOOKUP($E165, EFs!$A:$A, EFs!$F:$F)*1000</f>
        <v>0</v>
      </c>
      <c r="Y165" s="45">
        <f>M165*_xlfn.XLOOKUP($E165, EFs!$A:$A, EFs!$F:$F)*1000</f>
        <v>0</v>
      </c>
      <c r="Z165" s="45">
        <f>N165*_xlfn.XLOOKUP($E165, EFs!$A:$A, EFs!$F:$F)*1000</f>
        <v>0</v>
      </c>
      <c r="AA165" s="45">
        <f>O165*_xlfn.XLOOKUP($E165, EFs!$A:$A, EFs!$F:$F)*1000</f>
        <v>0</v>
      </c>
      <c r="AB165" s="45">
        <f>P165*_xlfn.XLOOKUP($E165, EFs!$A:$A, EFs!$F:$F)*1000</f>
        <v>0</v>
      </c>
      <c r="AC165" s="45">
        <f>Q165*_xlfn.XLOOKUP($E165, EFs!$A:$A, EFs!$F:$F)*1000</f>
        <v>0</v>
      </c>
      <c r="AD165" s="45">
        <f>R165*_xlfn.XLOOKUP($E165, EFs!$A:$A, EFs!$F:$F)*1000</f>
        <v>0</v>
      </c>
      <c r="AE165" s="45">
        <f>S165*_xlfn.XLOOKUP($E165, EFs!$A:$A, EFs!$F:$F)*1000</f>
        <v>0</v>
      </c>
      <c r="AF165" s="34">
        <f t="shared" si="3"/>
        <v>0</v>
      </c>
      <c r="AG165" s="44"/>
      <c r="AH165" s="44"/>
      <c r="AI165" s="44"/>
    </row>
    <row r="166" spans="1:35" ht="18" hidden="1" customHeight="1" outlineLevel="1" x14ac:dyDescent="0.3">
      <c r="A166" s="50"/>
      <c r="B166" s="50"/>
      <c r="C166" s="27" t="str">
        <f>'Index Formatting'!$I$10</f>
        <v>M</v>
      </c>
      <c r="D166" s="50"/>
      <c r="E166" s="28">
        <v>246</v>
      </c>
      <c r="F166" s="28" t="s">
        <v>234</v>
      </c>
      <c r="G166" s="28" t="s">
        <v>120</v>
      </c>
      <c r="H166" s="44"/>
      <c r="I166" s="44"/>
      <c r="J166" s="44"/>
      <c r="K166" s="44"/>
      <c r="L166" s="44"/>
      <c r="M166" s="44"/>
      <c r="N166" s="44"/>
      <c r="O166" s="44"/>
      <c r="P166" s="44"/>
      <c r="Q166" s="44"/>
      <c r="R166" s="44"/>
      <c r="S166" s="44"/>
      <c r="T166" s="45">
        <f>H166*_xlfn.XLOOKUP($E166, EFs!$A:$A, EFs!$F:$F)*1000</f>
        <v>0</v>
      </c>
      <c r="U166" s="45">
        <f>I166*_xlfn.XLOOKUP($E166, EFs!$A:$A, EFs!$F:$F)*1000</f>
        <v>0</v>
      </c>
      <c r="V166" s="45">
        <f>J166*_xlfn.XLOOKUP($E166, EFs!$A:$A, EFs!$F:$F)*1000</f>
        <v>0</v>
      </c>
      <c r="W166" s="45">
        <f>K166*_xlfn.XLOOKUP($E166, EFs!$A:$A, EFs!$F:$F)*1000</f>
        <v>0</v>
      </c>
      <c r="X166" s="45">
        <f>L166*_xlfn.XLOOKUP($E166, EFs!$A:$A, EFs!$F:$F)*1000</f>
        <v>0</v>
      </c>
      <c r="Y166" s="45">
        <f>M166*_xlfn.XLOOKUP($E166, EFs!$A:$A, EFs!$F:$F)*1000</f>
        <v>0</v>
      </c>
      <c r="Z166" s="45">
        <f>N166*_xlfn.XLOOKUP($E166, EFs!$A:$A, EFs!$F:$F)*1000</f>
        <v>0</v>
      </c>
      <c r="AA166" s="45">
        <f>O166*_xlfn.XLOOKUP($E166, EFs!$A:$A, EFs!$F:$F)*1000</f>
        <v>0</v>
      </c>
      <c r="AB166" s="45">
        <f>P166*_xlfn.XLOOKUP($E166, EFs!$A:$A, EFs!$F:$F)*1000</f>
        <v>0</v>
      </c>
      <c r="AC166" s="45">
        <f>Q166*_xlfn.XLOOKUP($E166, EFs!$A:$A, EFs!$F:$F)*1000</f>
        <v>0</v>
      </c>
      <c r="AD166" s="45">
        <f>R166*_xlfn.XLOOKUP($E166, EFs!$A:$A, EFs!$F:$F)*1000</f>
        <v>0</v>
      </c>
      <c r="AE166" s="45">
        <f>S166*_xlfn.XLOOKUP($E166, EFs!$A:$A, EFs!$F:$F)*1000</f>
        <v>0</v>
      </c>
      <c r="AF166" s="34">
        <f t="shared" si="3"/>
        <v>0</v>
      </c>
      <c r="AG166" s="44"/>
      <c r="AH166" s="44"/>
      <c r="AI166" s="44"/>
    </row>
    <row r="167" spans="1:35" ht="18" hidden="1" customHeight="1" outlineLevel="1" x14ac:dyDescent="0.3">
      <c r="A167" s="50"/>
      <c r="B167" s="50"/>
      <c r="C167" s="27" t="str">
        <f>'Index Formatting'!$I$10</f>
        <v>M</v>
      </c>
      <c r="D167" s="50"/>
      <c r="E167" s="28">
        <v>247</v>
      </c>
      <c r="F167" s="28" t="s">
        <v>235</v>
      </c>
      <c r="G167" s="28" t="s">
        <v>120</v>
      </c>
      <c r="H167" s="44"/>
      <c r="I167" s="44"/>
      <c r="J167" s="44"/>
      <c r="K167" s="44"/>
      <c r="L167" s="44"/>
      <c r="M167" s="44"/>
      <c r="N167" s="44"/>
      <c r="O167" s="44"/>
      <c r="P167" s="44"/>
      <c r="Q167" s="44"/>
      <c r="R167" s="44"/>
      <c r="S167" s="44"/>
      <c r="T167" s="45">
        <f>H167*_xlfn.XLOOKUP($E167, EFs!$A:$A, EFs!$F:$F)*1000</f>
        <v>0</v>
      </c>
      <c r="U167" s="45">
        <f>I167*_xlfn.XLOOKUP($E167, EFs!$A:$A, EFs!$F:$F)*1000</f>
        <v>0</v>
      </c>
      <c r="V167" s="45">
        <f>J167*_xlfn.XLOOKUP($E167, EFs!$A:$A, EFs!$F:$F)*1000</f>
        <v>0</v>
      </c>
      <c r="W167" s="45">
        <f>K167*_xlfn.XLOOKUP($E167, EFs!$A:$A, EFs!$F:$F)*1000</f>
        <v>0</v>
      </c>
      <c r="X167" s="45">
        <f>L167*_xlfn.XLOOKUP($E167, EFs!$A:$A, EFs!$F:$F)*1000</f>
        <v>0</v>
      </c>
      <c r="Y167" s="45">
        <f>M167*_xlfn.XLOOKUP($E167, EFs!$A:$A, EFs!$F:$F)*1000</f>
        <v>0</v>
      </c>
      <c r="Z167" s="45">
        <f>N167*_xlfn.XLOOKUP($E167, EFs!$A:$A, EFs!$F:$F)*1000</f>
        <v>0</v>
      </c>
      <c r="AA167" s="45">
        <f>O167*_xlfn.XLOOKUP($E167, EFs!$A:$A, EFs!$F:$F)*1000</f>
        <v>0</v>
      </c>
      <c r="AB167" s="45">
        <f>P167*_xlfn.XLOOKUP($E167, EFs!$A:$A, EFs!$F:$F)*1000</f>
        <v>0</v>
      </c>
      <c r="AC167" s="45">
        <f>Q167*_xlfn.XLOOKUP($E167, EFs!$A:$A, EFs!$F:$F)*1000</f>
        <v>0</v>
      </c>
      <c r="AD167" s="45">
        <f>R167*_xlfn.XLOOKUP($E167, EFs!$A:$A, EFs!$F:$F)*1000</f>
        <v>0</v>
      </c>
      <c r="AE167" s="45">
        <f>S167*_xlfn.XLOOKUP($E167, EFs!$A:$A, EFs!$F:$F)*1000</f>
        <v>0</v>
      </c>
      <c r="AF167" s="34">
        <f t="shared" si="3"/>
        <v>0</v>
      </c>
      <c r="AG167" s="44"/>
      <c r="AH167" s="44"/>
      <c r="AI167" s="44"/>
    </row>
    <row r="168" spans="1:35" ht="18" hidden="1" customHeight="1" outlineLevel="1" x14ac:dyDescent="0.3">
      <c r="A168" s="50"/>
      <c r="B168" s="50"/>
      <c r="C168" s="27" t="str">
        <f>'Index Formatting'!$I$10</f>
        <v>M</v>
      </c>
      <c r="D168" s="50" t="s">
        <v>105</v>
      </c>
      <c r="E168" s="28">
        <v>248</v>
      </c>
      <c r="F168" s="28" t="s">
        <v>106</v>
      </c>
      <c r="G168" s="28" t="s">
        <v>70</v>
      </c>
      <c r="H168" s="44"/>
      <c r="I168" s="44"/>
      <c r="J168" s="44"/>
      <c r="K168" s="44"/>
      <c r="L168" s="44"/>
      <c r="M168" s="44"/>
      <c r="N168" s="44"/>
      <c r="O168" s="44"/>
      <c r="P168" s="44"/>
      <c r="Q168" s="44"/>
      <c r="R168" s="44"/>
      <c r="S168" s="44"/>
      <c r="T168" s="45">
        <f>H168*_xlfn.XLOOKUP($E168, EFs!$A:$A, EFs!$F:$F)*1000</f>
        <v>0</v>
      </c>
      <c r="U168" s="45">
        <f>I168*_xlfn.XLOOKUP($E168, EFs!$A:$A, EFs!$F:$F)*1000</f>
        <v>0</v>
      </c>
      <c r="V168" s="45">
        <f>J168*_xlfn.XLOOKUP($E168, EFs!$A:$A, EFs!$F:$F)*1000</f>
        <v>0</v>
      </c>
      <c r="W168" s="45">
        <f>K168*_xlfn.XLOOKUP($E168, EFs!$A:$A, EFs!$F:$F)*1000</f>
        <v>0</v>
      </c>
      <c r="X168" s="45">
        <f>L168*_xlfn.XLOOKUP($E168, EFs!$A:$A, EFs!$F:$F)*1000</f>
        <v>0</v>
      </c>
      <c r="Y168" s="45">
        <f>M168*_xlfn.XLOOKUP($E168, EFs!$A:$A, EFs!$F:$F)*1000</f>
        <v>0</v>
      </c>
      <c r="Z168" s="45">
        <f>N168*_xlfn.XLOOKUP($E168, EFs!$A:$A, EFs!$F:$F)*1000</f>
        <v>0</v>
      </c>
      <c r="AA168" s="45">
        <f>O168*_xlfn.XLOOKUP($E168, EFs!$A:$A, EFs!$F:$F)*1000</f>
        <v>0</v>
      </c>
      <c r="AB168" s="45">
        <f>P168*_xlfn.XLOOKUP($E168, EFs!$A:$A, EFs!$F:$F)*1000</f>
        <v>0</v>
      </c>
      <c r="AC168" s="45">
        <f>Q168*_xlfn.XLOOKUP($E168, EFs!$A:$A, EFs!$F:$F)*1000</f>
        <v>0</v>
      </c>
      <c r="AD168" s="45">
        <f>R168*_xlfn.XLOOKUP($E168, EFs!$A:$A, EFs!$F:$F)*1000</f>
        <v>0</v>
      </c>
      <c r="AE168" s="45">
        <f>S168*_xlfn.XLOOKUP($E168, EFs!$A:$A, EFs!$F:$F)*1000</f>
        <v>0</v>
      </c>
      <c r="AF168" s="34">
        <f t="shared" ref="AF168:AF209" si="4">SUM(T168:AE168)</f>
        <v>0</v>
      </c>
      <c r="AG168" s="44"/>
      <c r="AH168" s="44"/>
      <c r="AI168" s="44"/>
    </row>
    <row r="169" spans="1:35" ht="18" hidden="1" customHeight="1" outlineLevel="1" x14ac:dyDescent="0.3">
      <c r="A169" s="50"/>
      <c r="B169" s="50"/>
      <c r="C169" s="27" t="str">
        <f>'Index Formatting'!$I$10</f>
        <v>M</v>
      </c>
      <c r="D169" s="50"/>
      <c r="E169" s="28">
        <v>249</v>
      </c>
      <c r="F169" s="28" t="s">
        <v>107</v>
      </c>
      <c r="G169" s="28" t="s">
        <v>70</v>
      </c>
      <c r="H169" s="44"/>
      <c r="I169" s="44"/>
      <c r="J169" s="44"/>
      <c r="K169" s="44"/>
      <c r="L169" s="44"/>
      <c r="M169" s="44"/>
      <c r="N169" s="44"/>
      <c r="O169" s="44"/>
      <c r="P169" s="44"/>
      <c r="Q169" s="44"/>
      <c r="R169" s="44"/>
      <c r="S169" s="44"/>
      <c r="T169" s="45">
        <f>H169*_xlfn.XLOOKUP($E169, EFs!$A:$A, EFs!$F:$F)*1000</f>
        <v>0</v>
      </c>
      <c r="U169" s="45">
        <f>I169*_xlfn.XLOOKUP($E169, EFs!$A:$A, EFs!$F:$F)*1000</f>
        <v>0</v>
      </c>
      <c r="V169" s="45">
        <f>J169*_xlfn.XLOOKUP($E169, EFs!$A:$A, EFs!$F:$F)*1000</f>
        <v>0</v>
      </c>
      <c r="W169" s="45">
        <f>K169*_xlfn.XLOOKUP($E169, EFs!$A:$A, EFs!$F:$F)*1000</f>
        <v>0</v>
      </c>
      <c r="X169" s="45">
        <f>L169*_xlfn.XLOOKUP($E169, EFs!$A:$A, EFs!$F:$F)*1000</f>
        <v>0</v>
      </c>
      <c r="Y169" s="45">
        <f>M169*_xlfn.XLOOKUP($E169, EFs!$A:$A, EFs!$F:$F)*1000</f>
        <v>0</v>
      </c>
      <c r="Z169" s="45">
        <f>N169*_xlfn.XLOOKUP($E169, EFs!$A:$A, EFs!$F:$F)*1000</f>
        <v>0</v>
      </c>
      <c r="AA169" s="45">
        <f>O169*_xlfn.XLOOKUP($E169, EFs!$A:$A, EFs!$F:$F)*1000</f>
        <v>0</v>
      </c>
      <c r="AB169" s="45">
        <f>P169*_xlfn.XLOOKUP($E169, EFs!$A:$A, EFs!$F:$F)*1000</f>
        <v>0</v>
      </c>
      <c r="AC169" s="45">
        <f>Q169*_xlfn.XLOOKUP($E169, EFs!$A:$A, EFs!$F:$F)*1000</f>
        <v>0</v>
      </c>
      <c r="AD169" s="45">
        <f>R169*_xlfn.XLOOKUP($E169, EFs!$A:$A, EFs!$F:$F)*1000</f>
        <v>0</v>
      </c>
      <c r="AE169" s="45">
        <f>S169*_xlfn.XLOOKUP($E169, EFs!$A:$A, EFs!$F:$F)*1000</f>
        <v>0</v>
      </c>
      <c r="AF169" s="34">
        <f t="shared" si="4"/>
        <v>0</v>
      </c>
      <c r="AG169" s="44"/>
      <c r="AH169" s="44"/>
      <c r="AI169" s="44"/>
    </row>
    <row r="170" spans="1:35" ht="18" hidden="1" customHeight="1" outlineLevel="1" x14ac:dyDescent="0.3">
      <c r="A170" s="50"/>
      <c r="B170" s="50"/>
      <c r="C170" s="27" t="str">
        <f>'Index Formatting'!$I$10</f>
        <v>M</v>
      </c>
      <c r="D170" s="50"/>
      <c r="E170" s="28">
        <v>250</v>
      </c>
      <c r="F170" s="28" t="s">
        <v>108</v>
      </c>
      <c r="G170" s="28" t="s">
        <v>70</v>
      </c>
      <c r="H170" s="44"/>
      <c r="I170" s="44"/>
      <c r="J170" s="44"/>
      <c r="K170" s="44"/>
      <c r="L170" s="44"/>
      <c r="M170" s="44"/>
      <c r="N170" s="44"/>
      <c r="O170" s="44"/>
      <c r="P170" s="44"/>
      <c r="Q170" s="44"/>
      <c r="R170" s="44"/>
      <c r="S170" s="44"/>
      <c r="T170" s="45">
        <f>H170*_xlfn.XLOOKUP($E170, EFs!$A:$A, EFs!$F:$F)*1000</f>
        <v>0</v>
      </c>
      <c r="U170" s="45">
        <f>I170*_xlfn.XLOOKUP($E170, EFs!$A:$A, EFs!$F:$F)*1000</f>
        <v>0</v>
      </c>
      <c r="V170" s="45">
        <f>J170*_xlfn.XLOOKUP($E170, EFs!$A:$A, EFs!$F:$F)*1000</f>
        <v>0</v>
      </c>
      <c r="W170" s="45">
        <f>K170*_xlfn.XLOOKUP($E170, EFs!$A:$A, EFs!$F:$F)*1000</f>
        <v>0</v>
      </c>
      <c r="X170" s="45">
        <f>L170*_xlfn.XLOOKUP($E170, EFs!$A:$A, EFs!$F:$F)*1000</f>
        <v>0</v>
      </c>
      <c r="Y170" s="45">
        <f>M170*_xlfn.XLOOKUP($E170, EFs!$A:$A, EFs!$F:$F)*1000</f>
        <v>0</v>
      </c>
      <c r="Z170" s="45">
        <f>N170*_xlfn.XLOOKUP($E170, EFs!$A:$A, EFs!$F:$F)*1000</f>
        <v>0</v>
      </c>
      <c r="AA170" s="45">
        <f>O170*_xlfn.XLOOKUP($E170, EFs!$A:$A, EFs!$F:$F)*1000</f>
        <v>0</v>
      </c>
      <c r="AB170" s="45">
        <f>P170*_xlfn.XLOOKUP($E170, EFs!$A:$A, EFs!$F:$F)*1000</f>
        <v>0</v>
      </c>
      <c r="AC170" s="45">
        <f>Q170*_xlfn.XLOOKUP($E170, EFs!$A:$A, EFs!$F:$F)*1000</f>
        <v>0</v>
      </c>
      <c r="AD170" s="45">
        <f>R170*_xlfn.XLOOKUP($E170, EFs!$A:$A, EFs!$F:$F)*1000</f>
        <v>0</v>
      </c>
      <c r="AE170" s="45">
        <f>S170*_xlfn.XLOOKUP($E170, EFs!$A:$A, EFs!$F:$F)*1000</f>
        <v>0</v>
      </c>
      <c r="AF170" s="34">
        <f t="shared" si="4"/>
        <v>0</v>
      </c>
      <c r="AG170" s="44"/>
      <c r="AH170" s="44"/>
      <c r="AI170" s="44"/>
    </row>
    <row r="171" spans="1:35" ht="18" hidden="1" customHeight="1" outlineLevel="1" x14ac:dyDescent="0.3">
      <c r="A171" s="50"/>
      <c r="B171" s="50"/>
      <c r="C171" s="27" t="str">
        <f>'Index Formatting'!$I$10</f>
        <v>M</v>
      </c>
      <c r="D171" s="50"/>
      <c r="E171" s="28">
        <v>251</v>
      </c>
      <c r="F171" s="28" t="s">
        <v>109</v>
      </c>
      <c r="G171" s="28" t="s">
        <v>70</v>
      </c>
      <c r="H171" s="44"/>
      <c r="I171" s="44"/>
      <c r="J171" s="44"/>
      <c r="K171" s="44"/>
      <c r="L171" s="44"/>
      <c r="M171" s="44"/>
      <c r="N171" s="44"/>
      <c r="O171" s="44"/>
      <c r="P171" s="44"/>
      <c r="Q171" s="44"/>
      <c r="R171" s="44"/>
      <c r="S171" s="44"/>
      <c r="T171" s="45">
        <f>H171*_xlfn.XLOOKUP($E171, EFs!$A:$A, EFs!$F:$F)*1000</f>
        <v>0</v>
      </c>
      <c r="U171" s="45">
        <f>I171*_xlfn.XLOOKUP($E171, EFs!$A:$A, EFs!$F:$F)*1000</f>
        <v>0</v>
      </c>
      <c r="V171" s="45">
        <f>J171*_xlfn.XLOOKUP($E171, EFs!$A:$A, EFs!$F:$F)*1000</f>
        <v>0</v>
      </c>
      <c r="W171" s="45">
        <f>K171*_xlfn.XLOOKUP($E171, EFs!$A:$A, EFs!$F:$F)*1000</f>
        <v>0</v>
      </c>
      <c r="X171" s="45">
        <f>L171*_xlfn.XLOOKUP($E171, EFs!$A:$A, EFs!$F:$F)*1000</f>
        <v>0</v>
      </c>
      <c r="Y171" s="45">
        <f>M171*_xlfn.XLOOKUP($E171, EFs!$A:$A, EFs!$F:$F)*1000</f>
        <v>0</v>
      </c>
      <c r="Z171" s="45">
        <f>N171*_xlfn.XLOOKUP($E171, EFs!$A:$A, EFs!$F:$F)*1000</f>
        <v>0</v>
      </c>
      <c r="AA171" s="45">
        <f>O171*_xlfn.XLOOKUP($E171, EFs!$A:$A, EFs!$F:$F)*1000</f>
        <v>0</v>
      </c>
      <c r="AB171" s="45">
        <f>P171*_xlfn.XLOOKUP($E171, EFs!$A:$A, EFs!$F:$F)*1000</f>
        <v>0</v>
      </c>
      <c r="AC171" s="45">
        <f>Q171*_xlfn.XLOOKUP($E171, EFs!$A:$A, EFs!$F:$F)*1000</f>
        <v>0</v>
      </c>
      <c r="AD171" s="45">
        <f>R171*_xlfn.XLOOKUP($E171, EFs!$A:$A, EFs!$F:$F)*1000</f>
        <v>0</v>
      </c>
      <c r="AE171" s="45">
        <f>S171*_xlfn.XLOOKUP($E171, EFs!$A:$A, EFs!$F:$F)*1000</f>
        <v>0</v>
      </c>
      <c r="AF171" s="34">
        <f t="shared" si="4"/>
        <v>0</v>
      </c>
      <c r="AG171" s="44"/>
      <c r="AH171" s="44"/>
      <c r="AI171" s="44"/>
    </row>
    <row r="172" spans="1:35" ht="18" hidden="1" customHeight="1" outlineLevel="1" x14ac:dyDescent="0.3">
      <c r="A172" s="50"/>
      <c r="B172" s="50"/>
      <c r="C172" s="27" t="str">
        <f>'Index Formatting'!$I$10</f>
        <v>M</v>
      </c>
      <c r="D172" s="50"/>
      <c r="E172" s="28">
        <v>252</v>
      </c>
      <c r="F172" s="28" t="s">
        <v>110</v>
      </c>
      <c r="G172" s="28" t="s">
        <v>70</v>
      </c>
      <c r="H172" s="44"/>
      <c r="I172" s="44"/>
      <c r="J172" s="44"/>
      <c r="K172" s="44"/>
      <c r="L172" s="44"/>
      <c r="M172" s="44"/>
      <c r="N172" s="44"/>
      <c r="O172" s="44"/>
      <c r="P172" s="44"/>
      <c r="Q172" s="44"/>
      <c r="R172" s="44"/>
      <c r="S172" s="44"/>
      <c r="T172" s="45">
        <f>H172*_xlfn.XLOOKUP($E172, EFs!$A:$A, EFs!$F:$F)*1000</f>
        <v>0</v>
      </c>
      <c r="U172" s="45">
        <f>I172*_xlfn.XLOOKUP($E172, EFs!$A:$A, EFs!$F:$F)*1000</f>
        <v>0</v>
      </c>
      <c r="V172" s="45">
        <f>J172*_xlfn.XLOOKUP($E172, EFs!$A:$A, EFs!$F:$F)*1000</f>
        <v>0</v>
      </c>
      <c r="W172" s="45">
        <f>K172*_xlfn.XLOOKUP($E172, EFs!$A:$A, EFs!$F:$F)*1000</f>
        <v>0</v>
      </c>
      <c r="X172" s="45">
        <f>L172*_xlfn.XLOOKUP($E172, EFs!$A:$A, EFs!$F:$F)*1000</f>
        <v>0</v>
      </c>
      <c r="Y172" s="45">
        <f>M172*_xlfn.XLOOKUP($E172, EFs!$A:$A, EFs!$F:$F)*1000</f>
        <v>0</v>
      </c>
      <c r="Z172" s="45">
        <f>N172*_xlfn.XLOOKUP($E172, EFs!$A:$A, EFs!$F:$F)*1000</f>
        <v>0</v>
      </c>
      <c r="AA172" s="45">
        <f>O172*_xlfn.XLOOKUP($E172, EFs!$A:$A, EFs!$F:$F)*1000</f>
        <v>0</v>
      </c>
      <c r="AB172" s="45">
        <f>P172*_xlfn.XLOOKUP($E172, EFs!$A:$A, EFs!$F:$F)*1000</f>
        <v>0</v>
      </c>
      <c r="AC172" s="45">
        <f>Q172*_xlfn.XLOOKUP($E172, EFs!$A:$A, EFs!$F:$F)*1000</f>
        <v>0</v>
      </c>
      <c r="AD172" s="45">
        <f>R172*_xlfn.XLOOKUP($E172, EFs!$A:$A, EFs!$F:$F)*1000</f>
        <v>0</v>
      </c>
      <c r="AE172" s="45">
        <f>S172*_xlfn.XLOOKUP($E172, EFs!$A:$A, EFs!$F:$F)*1000</f>
        <v>0</v>
      </c>
      <c r="AF172" s="34">
        <f t="shared" si="4"/>
        <v>0</v>
      </c>
      <c r="AG172" s="44"/>
      <c r="AH172" s="44"/>
      <c r="AI172" s="44"/>
    </row>
    <row r="173" spans="1:35" ht="18" hidden="1" customHeight="1" outlineLevel="1" x14ac:dyDescent="0.3">
      <c r="A173" s="50"/>
      <c r="B173" s="50"/>
      <c r="C173" s="27" t="str">
        <f>'Index Formatting'!$I$10</f>
        <v>M</v>
      </c>
      <c r="D173" s="50"/>
      <c r="E173" s="28">
        <v>253</v>
      </c>
      <c r="F173" s="28" t="s">
        <v>111</v>
      </c>
      <c r="G173" s="28" t="s">
        <v>70</v>
      </c>
      <c r="H173" s="44"/>
      <c r="I173" s="44"/>
      <c r="J173" s="44"/>
      <c r="K173" s="44"/>
      <c r="L173" s="44"/>
      <c r="M173" s="44"/>
      <c r="N173" s="44"/>
      <c r="O173" s="44"/>
      <c r="P173" s="44"/>
      <c r="Q173" s="44"/>
      <c r="R173" s="44"/>
      <c r="S173" s="44"/>
      <c r="T173" s="45">
        <f>H173*_xlfn.XLOOKUP($E173, EFs!$A:$A, EFs!$F:$F)*1000</f>
        <v>0</v>
      </c>
      <c r="U173" s="45">
        <f>I173*_xlfn.XLOOKUP($E173, EFs!$A:$A, EFs!$F:$F)*1000</f>
        <v>0</v>
      </c>
      <c r="V173" s="45">
        <f>J173*_xlfn.XLOOKUP($E173, EFs!$A:$A, EFs!$F:$F)*1000</f>
        <v>0</v>
      </c>
      <c r="W173" s="45">
        <f>K173*_xlfn.XLOOKUP($E173, EFs!$A:$A, EFs!$F:$F)*1000</f>
        <v>0</v>
      </c>
      <c r="X173" s="45">
        <f>L173*_xlfn.XLOOKUP($E173, EFs!$A:$A, EFs!$F:$F)*1000</f>
        <v>0</v>
      </c>
      <c r="Y173" s="45">
        <f>M173*_xlfn.XLOOKUP($E173, EFs!$A:$A, EFs!$F:$F)*1000</f>
        <v>0</v>
      </c>
      <c r="Z173" s="45">
        <f>N173*_xlfn.XLOOKUP($E173, EFs!$A:$A, EFs!$F:$F)*1000</f>
        <v>0</v>
      </c>
      <c r="AA173" s="45">
        <f>O173*_xlfn.XLOOKUP($E173, EFs!$A:$A, EFs!$F:$F)*1000</f>
        <v>0</v>
      </c>
      <c r="AB173" s="45">
        <f>P173*_xlfn.XLOOKUP($E173, EFs!$A:$A, EFs!$F:$F)*1000</f>
        <v>0</v>
      </c>
      <c r="AC173" s="45">
        <f>Q173*_xlfn.XLOOKUP($E173, EFs!$A:$A, EFs!$F:$F)*1000</f>
        <v>0</v>
      </c>
      <c r="AD173" s="45">
        <f>R173*_xlfn.XLOOKUP($E173, EFs!$A:$A, EFs!$F:$F)*1000</f>
        <v>0</v>
      </c>
      <c r="AE173" s="45">
        <f>S173*_xlfn.XLOOKUP($E173, EFs!$A:$A, EFs!$F:$F)*1000</f>
        <v>0</v>
      </c>
      <c r="AF173" s="34">
        <f t="shared" si="4"/>
        <v>0</v>
      </c>
      <c r="AG173" s="44"/>
      <c r="AH173" s="44"/>
      <c r="AI173" s="44"/>
    </row>
    <row r="174" spans="1:35" ht="18" hidden="1" customHeight="1" outlineLevel="1" x14ac:dyDescent="0.3">
      <c r="A174" s="50"/>
      <c r="B174" s="50"/>
      <c r="C174" s="27" t="str">
        <f>'Index Formatting'!$I$10</f>
        <v>M</v>
      </c>
      <c r="D174" s="50"/>
      <c r="E174" s="28">
        <v>254</v>
      </c>
      <c r="F174" s="28" t="s">
        <v>112</v>
      </c>
      <c r="G174" s="28" t="s">
        <v>70</v>
      </c>
      <c r="H174" s="44"/>
      <c r="I174" s="44"/>
      <c r="J174" s="44"/>
      <c r="K174" s="44"/>
      <c r="L174" s="44"/>
      <c r="M174" s="44"/>
      <c r="N174" s="44"/>
      <c r="O174" s="44"/>
      <c r="P174" s="44"/>
      <c r="Q174" s="44"/>
      <c r="R174" s="44"/>
      <c r="S174" s="44"/>
      <c r="T174" s="45">
        <f>H174*_xlfn.XLOOKUP($E174, EFs!$A:$A, EFs!$F:$F)*1000</f>
        <v>0</v>
      </c>
      <c r="U174" s="45">
        <f>I174*_xlfn.XLOOKUP($E174, EFs!$A:$A, EFs!$F:$F)*1000</f>
        <v>0</v>
      </c>
      <c r="V174" s="45">
        <f>J174*_xlfn.XLOOKUP($E174, EFs!$A:$A, EFs!$F:$F)*1000</f>
        <v>0</v>
      </c>
      <c r="W174" s="45">
        <f>K174*_xlfn.XLOOKUP($E174, EFs!$A:$A, EFs!$F:$F)*1000</f>
        <v>0</v>
      </c>
      <c r="X174" s="45">
        <f>L174*_xlfn.XLOOKUP($E174, EFs!$A:$A, EFs!$F:$F)*1000</f>
        <v>0</v>
      </c>
      <c r="Y174" s="45">
        <f>M174*_xlfn.XLOOKUP($E174, EFs!$A:$A, EFs!$F:$F)*1000</f>
        <v>0</v>
      </c>
      <c r="Z174" s="45">
        <f>N174*_xlfn.XLOOKUP($E174, EFs!$A:$A, EFs!$F:$F)*1000</f>
        <v>0</v>
      </c>
      <c r="AA174" s="45">
        <f>O174*_xlfn.XLOOKUP($E174, EFs!$A:$A, EFs!$F:$F)*1000</f>
        <v>0</v>
      </c>
      <c r="AB174" s="45">
        <f>P174*_xlfn.XLOOKUP($E174, EFs!$A:$A, EFs!$F:$F)*1000</f>
        <v>0</v>
      </c>
      <c r="AC174" s="45">
        <f>Q174*_xlfn.XLOOKUP($E174, EFs!$A:$A, EFs!$F:$F)*1000</f>
        <v>0</v>
      </c>
      <c r="AD174" s="45">
        <f>R174*_xlfn.XLOOKUP($E174, EFs!$A:$A, EFs!$F:$F)*1000</f>
        <v>0</v>
      </c>
      <c r="AE174" s="45">
        <f>S174*_xlfn.XLOOKUP($E174, EFs!$A:$A, EFs!$F:$F)*1000</f>
        <v>0</v>
      </c>
      <c r="AF174" s="34">
        <f t="shared" si="4"/>
        <v>0</v>
      </c>
      <c r="AG174" s="44"/>
      <c r="AH174" s="44"/>
      <c r="AI174" s="44"/>
    </row>
    <row r="175" spans="1:35" ht="18" hidden="1" customHeight="1" outlineLevel="1" x14ac:dyDescent="0.3">
      <c r="A175" s="50"/>
      <c r="B175" s="50"/>
      <c r="C175" s="27" t="str">
        <f>'Index Formatting'!$I$10</f>
        <v>M</v>
      </c>
      <c r="D175" s="50"/>
      <c r="E175" s="28">
        <v>255</v>
      </c>
      <c r="F175" s="28" t="s">
        <v>113</v>
      </c>
      <c r="G175" s="28" t="s">
        <v>70</v>
      </c>
      <c r="H175" s="44"/>
      <c r="I175" s="44"/>
      <c r="J175" s="44"/>
      <c r="K175" s="44"/>
      <c r="L175" s="44"/>
      <c r="M175" s="44"/>
      <c r="N175" s="44"/>
      <c r="O175" s="44"/>
      <c r="P175" s="44"/>
      <c r="Q175" s="44"/>
      <c r="R175" s="44"/>
      <c r="S175" s="44"/>
      <c r="T175" s="45">
        <f>H175*_xlfn.XLOOKUP($E175, EFs!$A:$A, EFs!$F:$F)*1000</f>
        <v>0</v>
      </c>
      <c r="U175" s="45">
        <f>I175*_xlfn.XLOOKUP($E175, EFs!$A:$A, EFs!$F:$F)*1000</f>
        <v>0</v>
      </c>
      <c r="V175" s="45">
        <f>J175*_xlfn.XLOOKUP($E175, EFs!$A:$A, EFs!$F:$F)*1000</f>
        <v>0</v>
      </c>
      <c r="W175" s="45">
        <f>K175*_xlfn.XLOOKUP($E175, EFs!$A:$A, EFs!$F:$F)*1000</f>
        <v>0</v>
      </c>
      <c r="X175" s="45">
        <f>L175*_xlfn.XLOOKUP($E175, EFs!$A:$A, EFs!$F:$F)*1000</f>
        <v>0</v>
      </c>
      <c r="Y175" s="45">
        <f>M175*_xlfn.XLOOKUP($E175, EFs!$A:$A, EFs!$F:$F)*1000</f>
        <v>0</v>
      </c>
      <c r="Z175" s="45">
        <f>N175*_xlfn.XLOOKUP($E175, EFs!$A:$A, EFs!$F:$F)*1000</f>
        <v>0</v>
      </c>
      <c r="AA175" s="45">
        <f>O175*_xlfn.XLOOKUP($E175, EFs!$A:$A, EFs!$F:$F)*1000</f>
        <v>0</v>
      </c>
      <c r="AB175" s="45">
        <f>P175*_xlfn.XLOOKUP($E175, EFs!$A:$A, EFs!$F:$F)*1000</f>
        <v>0</v>
      </c>
      <c r="AC175" s="45">
        <f>Q175*_xlfn.XLOOKUP($E175, EFs!$A:$A, EFs!$F:$F)*1000</f>
        <v>0</v>
      </c>
      <c r="AD175" s="45">
        <f>R175*_xlfn.XLOOKUP($E175, EFs!$A:$A, EFs!$F:$F)*1000</f>
        <v>0</v>
      </c>
      <c r="AE175" s="45">
        <f>S175*_xlfn.XLOOKUP($E175, EFs!$A:$A, EFs!$F:$F)*1000</f>
        <v>0</v>
      </c>
      <c r="AF175" s="34">
        <f t="shared" si="4"/>
        <v>0</v>
      </c>
      <c r="AG175" s="44"/>
      <c r="AH175" s="44"/>
      <c r="AI175" s="44"/>
    </row>
    <row r="176" spans="1:35" ht="18" hidden="1" customHeight="1" outlineLevel="1" x14ac:dyDescent="0.3">
      <c r="A176" s="50"/>
      <c r="B176" s="50"/>
      <c r="C176" s="27" t="str">
        <f>'Index Formatting'!$I$10</f>
        <v>M</v>
      </c>
      <c r="D176" s="50" t="s">
        <v>236</v>
      </c>
      <c r="E176" s="28">
        <v>256</v>
      </c>
      <c r="F176" s="28" t="s">
        <v>237</v>
      </c>
      <c r="G176" s="28" t="s">
        <v>81</v>
      </c>
      <c r="H176" s="44"/>
      <c r="I176" s="44"/>
      <c r="J176" s="44"/>
      <c r="K176" s="44"/>
      <c r="L176" s="44"/>
      <c r="M176" s="44"/>
      <c r="N176" s="44"/>
      <c r="O176" s="44"/>
      <c r="P176" s="44"/>
      <c r="Q176" s="44"/>
      <c r="R176" s="44"/>
      <c r="S176" s="44"/>
      <c r="T176" s="45">
        <f>H176*_xlfn.XLOOKUP($E176, EFs!$A:$A, EFs!$F:$F)*1000</f>
        <v>0</v>
      </c>
      <c r="U176" s="45">
        <f>I176*_xlfn.XLOOKUP($E176, EFs!$A:$A, EFs!$F:$F)*1000</f>
        <v>0</v>
      </c>
      <c r="V176" s="45">
        <f>J176*_xlfn.XLOOKUP($E176, EFs!$A:$A, EFs!$F:$F)*1000</f>
        <v>0</v>
      </c>
      <c r="W176" s="45">
        <f>K176*_xlfn.XLOOKUP($E176, EFs!$A:$A, EFs!$F:$F)*1000</f>
        <v>0</v>
      </c>
      <c r="X176" s="45">
        <f>L176*_xlfn.XLOOKUP($E176, EFs!$A:$A, EFs!$F:$F)*1000</f>
        <v>0</v>
      </c>
      <c r="Y176" s="45">
        <f>M176*_xlfn.XLOOKUP($E176, EFs!$A:$A, EFs!$F:$F)*1000</f>
        <v>0</v>
      </c>
      <c r="Z176" s="45">
        <f>N176*_xlfn.XLOOKUP($E176, EFs!$A:$A, EFs!$F:$F)*1000</f>
        <v>0</v>
      </c>
      <c r="AA176" s="45">
        <f>O176*_xlfn.XLOOKUP($E176, EFs!$A:$A, EFs!$F:$F)*1000</f>
        <v>0</v>
      </c>
      <c r="AB176" s="45">
        <f>P176*_xlfn.XLOOKUP($E176, EFs!$A:$A, EFs!$F:$F)*1000</f>
        <v>0</v>
      </c>
      <c r="AC176" s="45">
        <f>Q176*_xlfn.XLOOKUP($E176, EFs!$A:$A, EFs!$F:$F)*1000</f>
        <v>0</v>
      </c>
      <c r="AD176" s="45">
        <f>R176*_xlfn.XLOOKUP($E176, EFs!$A:$A, EFs!$F:$F)*1000</f>
        <v>0</v>
      </c>
      <c r="AE176" s="45">
        <f>S176*_xlfn.XLOOKUP($E176, EFs!$A:$A, EFs!$F:$F)*1000</f>
        <v>0</v>
      </c>
      <c r="AF176" s="34">
        <f t="shared" si="4"/>
        <v>0</v>
      </c>
      <c r="AG176" s="44"/>
      <c r="AH176" s="44"/>
      <c r="AI176" s="44"/>
    </row>
    <row r="177" spans="1:35" ht="18" hidden="1" customHeight="1" outlineLevel="1" x14ac:dyDescent="0.3">
      <c r="A177" s="50"/>
      <c r="B177" s="50"/>
      <c r="C177" s="27" t="str">
        <f>'Index Formatting'!$I$10</f>
        <v>M</v>
      </c>
      <c r="D177" s="50"/>
      <c r="E177" s="28">
        <v>257</v>
      </c>
      <c r="F177" s="28" t="s">
        <v>238</v>
      </c>
      <c r="G177" s="28" t="s">
        <v>81</v>
      </c>
      <c r="H177" s="44"/>
      <c r="I177" s="44"/>
      <c r="J177" s="44"/>
      <c r="K177" s="44"/>
      <c r="L177" s="44"/>
      <c r="M177" s="44"/>
      <c r="N177" s="44"/>
      <c r="O177" s="44"/>
      <c r="P177" s="44"/>
      <c r="Q177" s="44"/>
      <c r="R177" s="44"/>
      <c r="S177" s="44"/>
      <c r="T177" s="45">
        <f>H177*_xlfn.XLOOKUP($E177, EFs!$A:$A, EFs!$F:$F)*1000</f>
        <v>0</v>
      </c>
      <c r="U177" s="45">
        <f>I177*_xlfn.XLOOKUP($E177, EFs!$A:$A, EFs!$F:$F)*1000</f>
        <v>0</v>
      </c>
      <c r="V177" s="45">
        <f>J177*_xlfn.XLOOKUP($E177, EFs!$A:$A, EFs!$F:$F)*1000</f>
        <v>0</v>
      </c>
      <c r="W177" s="45">
        <f>K177*_xlfn.XLOOKUP($E177, EFs!$A:$A, EFs!$F:$F)*1000</f>
        <v>0</v>
      </c>
      <c r="X177" s="45">
        <f>L177*_xlfn.XLOOKUP($E177, EFs!$A:$A, EFs!$F:$F)*1000</f>
        <v>0</v>
      </c>
      <c r="Y177" s="45">
        <f>M177*_xlfn.XLOOKUP($E177, EFs!$A:$A, EFs!$F:$F)*1000</f>
        <v>0</v>
      </c>
      <c r="Z177" s="45">
        <f>N177*_xlfn.XLOOKUP($E177, EFs!$A:$A, EFs!$F:$F)*1000</f>
        <v>0</v>
      </c>
      <c r="AA177" s="45">
        <f>O177*_xlfn.XLOOKUP($E177, EFs!$A:$A, EFs!$F:$F)*1000</f>
        <v>0</v>
      </c>
      <c r="AB177" s="45">
        <f>P177*_xlfn.XLOOKUP($E177, EFs!$A:$A, EFs!$F:$F)*1000</f>
        <v>0</v>
      </c>
      <c r="AC177" s="45">
        <f>Q177*_xlfn.XLOOKUP($E177, EFs!$A:$A, EFs!$F:$F)*1000</f>
        <v>0</v>
      </c>
      <c r="AD177" s="45">
        <f>R177*_xlfn.XLOOKUP($E177, EFs!$A:$A, EFs!$F:$F)*1000</f>
        <v>0</v>
      </c>
      <c r="AE177" s="45">
        <f>S177*_xlfn.XLOOKUP($E177, EFs!$A:$A, EFs!$F:$F)*1000</f>
        <v>0</v>
      </c>
      <c r="AF177" s="34">
        <f t="shared" si="4"/>
        <v>0</v>
      </c>
      <c r="AG177" s="44"/>
      <c r="AH177" s="44"/>
      <c r="AI177" s="44"/>
    </row>
    <row r="178" spans="1:35" ht="18" customHeight="1" collapsed="1" x14ac:dyDescent="0.3">
      <c r="A178" s="49" t="s">
        <v>32</v>
      </c>
      <c r="B178" s="49"/>
      <c r="C178" s="49"/>
      <c r="D178" s="49"/>
      <c r="E178" s="49"/>
      <c r="F178" s="49"/>
      <c r="G178" s="49"/>
      <c r="H178" s="41"/>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3"/>
      <c r="AF178" s="34">
        <f>SUM(AF179:AF197)</f>
        <v>0</v>
      </c>
      <c r="AG178" s="44"/>
      <c r="AH178" s="44"/>
      <c r="AI178" s="44"/>
    </row>
    <row r="179" spans="1:35" ht="18" hidden="1" customHeight="1" outlineLevel="1" x14ac:dyDescent="0.3">
      <c r="A179" s="50">
        <v>7</v>
      </c>
      <c r="B179" s="50" t="s">
        <v>32</v>
      </c>
      <c r="C179" s="27" t="str">
        <f>'Index Formatting'!$I$12</f>
        <v>M</v>
      </c>
      <c r="D179" s="50" t="s">
        <v>84</v>
      </c>
      <c r="E179" s="28">
        <v>258</v>
      </c>
      <c r="F179" s="28" t="s">
        <v>86</v>
      </c>
      <c r="G179" s="28" t="s">
        <v>70</v>
      </c>
      <c r="H179" s="44"/>
      <c r="I179" s="44"/>
      <c r="J179" s="44"/>
      <c r="K179" s="44"/>
      <c r="L179" s="44"/>
      <c r="M179" s="44"/>
      <c r="N179" s="44"/>
      <c r="O179" s="44"/>
      <c r="P179" s="44"/>
      <c r="Q179" s="44"/>
      <c r="R179" s="44"/>
      <c r="S179" s="44"/>
      <c r="T179" s="45">
        <f>H179*_xlfn.XLOOKUP($E179, EFs!$A:$A, EFs!$F:$F)*1000</f>
        <v>0</v>
      </c>
      <c r="U179" s="45">
        <f>I179*_xlfn.XLOOKUP($E179, EFs!$A:$A, EFs!$F:$F)*1000</f>
        <v>0</v>
      </c>
      <c r="V179" s="45">
        <f>J179*_xlfn.XLOOKUP($E179, EFs!$A:$A, EFs!$F:$F)*1000</f>
        <v>0</v>
      </c>
      <c r="W179" s="45">
        <f>K179*_xlfn.XLOOKUP($E179, EFs!$A:$A, EFs!$F:$F)*1000</f>
        <v>0</v>
      </c>
      <c r="X179" s="45">
        <f>L179*_xlfn.XLOOKUP($E179, EFs!$A:$A, EFs!$F:$F)*1000</f>
        <v>0</v>
      </c>
      <c r="Y179" s="45">
        <f>M179*_xlfn.XLOOKUP($E179, EFs!$A:$A, EFs!$F:$F)*1000</f>
        <v>0</v>
      </c>
      <c r="Z179" s="45">
        <f>N179*_xlfn.XLOOKUP($E179, EFs!$A:$A, EFs!$F:$F)*1000</f>
        <v>0</v>
      </c>
      <c r="AA179" s="45">
        <f>O179*_xlfn.XLOOKUP($E179, EFs!$A:$A, EFs!$F:$F)*1000</f>
        <v>0</v>
      </c>
      <c r="AB179" s="45">
        <f>P179*_xlfn.XLOOKUP($E179, EFs!$A:$A, EFs!$F:$F)*1000</f>
        <v>0</v>
      </c>
      <c r="AC179" s="45">
        <f>Q179*_xlfn.XLOOKUP($E179, EFs!$A:$A, EFs!$F:$F)*1000</f>
        <v>0</v>
      </c>
      <c r="AD179" s="45">
        <f>R179*_xlfn.XLOOKUP($E179, EFs!$A:$A, EFs!$F:$F)*1000</f>
        <v>0</v>
      </c>
      <c r="AE179" s="45">
        <f>S179*_xlfn.XLOOKUP($E179, EFs!$A:$A, EFs!$F:$F)*1000</f>
        <v>0</v>
      </c>
      <c r="AF179" s="34">
        <f t="shared" si="4"/>
        <v>0</v>
      </c>
      <c r="AG179" s="44"/>
      <c r="AH179" s="44"/>
      <c r="AI179" s="44"/>
    </row>
    <row r="180" spans="1:35" ht="18" hidden="1" customHeight="1" outlineLevel="1" x14ac:dyDescent="0.3">
      <c r="A180" s="50"/>
      <c r="B180" s="50"/>
      <c r="C180" s="27" t="str">
        <f>'Index Formatting'!$I$12</f>
        <v>M</v>
      </c>
      <c r="D180" s="50"/>
      <c r="E180" s="28">
        <v>259</v>
      </c>
      <c r="F180" s="28" t="s">
        <v>239</v>
      </c>
      <c r="G180" s="28" t="s">
        <v>70</v>
      </c>
      <c r="H180" s="44"/>
      <c r="I180" s="44"/>
      <c r="J180" s="44"/>
      <c r="K180" s="44"/>
      <c r="L180" s="44"/>
      <c r="M180" s="44"/>
      <c r="N180" s="44"/>
      <c r="O180" s="44"/>
      <c r="P180" s="44"/>
      <c r="Q180" s="44"/>
      <c r="R180" s="44"/>
      <c r="S180" s="44"/>
      <c r="T180" s="45">
        <f>H180*_xlfn.XLOOKUP($E180, EFs!$A:$A, EFs!$F:$F)*1000</f>
        <v>0</v>
      </c>
      <c r="U180" s="45">
        <f>I180*_xlfn.XLOOKUP($E180, EFs!$A:$A, EFs!$F:$F)*1000</f>
        <v>0</v>
      </c>
      <c r="V180" s="45">
        <f>J180*_xlfn.XLOOKUP($E180, EFs!$A:$A, EFs!$F:$F)*1000</f>
        <v>0</v>
      </c>
      <c r="W180" s="45">
        <f>K180*_xlfn.XLOOKUP($E180, EFs!$A:$A, EFs!$F:$F)*1000</f>
        <v>0</v>
      </c>
      <c r="X180" s="45">
        <f>L180*_xlfn.XLOOKUP($E180, EFs!$A:$A, EFs!$F:$F)*1000</f>
        <v>0</v>
      </c>
      <c r="Y180" s="45">
        <f>M180*_xlfn.XLOOKUP($E180, EFs!$A:$A, EFs!$F:$F)*1000</f>
        <v>0</v>
      </c>
      <c r="Z180" s="45">
        <f>N180*_xlfn.XLOOKUP($E180, EFs!$A:$A, EFs!$F:$F)*1000</f>
        <v>0</v>
      </c>
      <c r="AA180" s="45">
        <f>O180*_xlfn.XLOOKUP($E180, EFs!$A:$A, EFs!$F:$F)*1000</f>
        <v>0</v>
      </c>
      <c r="AB180" s="45">
        <f>P180*_xlfn.XLOOKUP($E180, EFs!$A:$A, EFs!$F:$F)*1000</f>
        <v>0</v>
      </c>
      <c r="AC180" s="45">
        <f>Q180*_xlfn.XLOOKUP($E180, EFs!$A:$A, EFs!$F:$F)*1000</f>
        <v>0</v>
      </c>
      <c r="AD180" s="45">
        <f>R180*_xlfn.XLOOKUP($E180, EFs!$A:$A, EFs!$F:$F)*1000</f>
        <v>0</v>
      </c>
      <c r="AE180" s="45">
        <f>S180*_xlfn.XLOOKUP($E180, EFs!$A:$A, EFs!$F:$F)*1000</f>
        <v>0</v>
      </c>
      <c r="AF180" s="34">
        <f t="shared" si="4"/>
        <v>0</v>
      </c>
      <c r="AG180" s="44"/>
      <c r="AH180" s="44"/>
      <c r="AI180" s="44"/>
    </row>
    <row r="181" spans="1:35" ht="18" hidden="1" customHeight="1" outlineLevel="1" x14ac:dyDescent="0.3">
      <c r="A181" s="50"/>
      <c r="B181" s="50"/>
      <c r="C181" s="27" t="str">
        <f>'Index Formatting'!$I$12</f>
        <v>M</v>
      </c>
      <c r="D181" s="50"/>
      <c r="E181" s="28">
        <v>260</v>
      </c>
      <c r="F181" s="28" t="s">
        <v>240</v>
      </c>
      <c r="G181" s="28" t="s">
        <v>70</v>
      </c>
      <c r="H181" s="44"/>
      <c r="I181" s="44"/>
      <c r="J181" s="44"/>
      <c r="K181" s="44"/>
      <c r="L181" s="44"/>
      <c r="M181" s="44"/>
      <c r="N181" s="44"/>
      <c r="O181" s="44"/>
      <c r="P181" s="44"/>
      <c r="Q181" s="44"/>
      <c r="R181" s="44"/>
      <c r="S181" s="44"/>
      <c r="T181" s="45">
        <f>H181*_xlfn.XLOOKUP($E181, EFs!$A:$A, EFs!$F:$F)*1000</f>
        <v>0</v>
      </c>
      <c r="U181" s="45">
        <f>I181*_xlfn.XLOOKUP($E181, EFs!$A:$A, EFs!$F:$F)*1000</f>
        <v>0</v>
      </c>
      <c r="V181" s="45">
        <f>J181*_xlfn.XLOOKUP($E181, EFs!$A:$A, EFs!$F:$F)*1000</f>
        <v>0</v>
      </c>
      <c r="W181" s="45">
        <f>K181*_xlfn.XLOOKUP($E181, EFs!$A:$A, EFs!$F:$F)*1000</f>
        <v>0</v>
      </c>
      <c r="X181" s="45">
        <f>L181*_xlfn.XLOOKUP($E181, EFs!$A:$A, EFs!$F:$F)*1000</f>
        <v>0</v>
      </c>
      <c r="Y181" s="45">
        <f>M181*_xlfn.XLOOKUP($E181, EFs!$A:$A, EFs!$F:$F)*1000</f>
        <v>0</v>
      </c>
      <c r="Z181" s="45">
        <f>N181*_xlfn.XLOOKUP($E181, EFs!$A:$A, EFs!$F:$F)*1000</f>
        <v>0</v>
      </c>
      <c r="AA181" s="45">
        <f>O181*_xlfn.XLOOKUP($E181, EFs!$A:$A, EFs!$F:$F)*1000</f>
        <v>0</v>
      </c>
      <c r="AB181" s="45">
        <f>P181*_xlfn.XLOOKUP($E181, EFs!$A:$A, EFs!$F:$F)*1000</f>
        <v>0</v>
      </c>
      <c r="AC181" s="45">
        <f>Q181*_xlfn.XLOOKUP($E181, EFs!$A:$A, EFs!$F:$F)*1000</f>
        <v>0</v>
      </c>
      <c r="AD181" s="45">
        <f>R181*_xlfn.XLOOKUP($E181, EFs!$A:$A, EFs!$F:$F)*1000</f>
        <v>0</v>
      </c>
      <c r="AE181" s="45">
        <f>S181*_xlfn.XLOOKUP($E181, EFs!$A:$A, EFs!$F:$F)*1000</f>
        <v>0</v>
      </c>
      <c r="AF181" s="34">
        <f t="shared" si="4"/>
        <v>0</v>
      </c>
      <c r="AG181" s="44"/>
      <c r="AH181" s="44"/>
      <c r="AI181" s="44"/>
    </row>
    <row r="182" spans="1:35" ht="18" hidden="1" customHeight="1" outlineLevel="1" x14ac:dyDescent="0.3">
      <c r="A182" s="50"/>
      <c r="B182" s="50"/>
      <c r="C182" s="27" t="str">
        <f>'Index Formatting'!$I$12</f>
        <v>M</v>
      </c>
      <c r="D182" s="50"/>
      <c r="E182" s="28">
        <v>261</v>
      </c>
      <c r="F182" s="28" t="s">
        <v>85</v>
      </c>
      <c r="G182" s="28" t="s">
        <v>70</v>
      </c>
      <c r="H182" s="44"/>
      <c r="I182" s="44"/>
      <c r="J182" s="44"/>
      <c r="K182" s="44"/>
      <c r="L182" s="44"/>
      <c r="M182" s="44"/>
      <c r="N182" s="44"/>
      <c r="O182" s="44"/>
      <c r="P182" s="44"/>
      <c r="Q182" s="44"/>
      <c r="R182" s="44"/>
      <c r="S182" s="44"/>
      <c r="T182" s="45">
        <f>H182*_xlfn.XLOOKUP($E182, EFs!$A:$A, EFs!$F:$F)*1000</f>
        <v>0</v>
      </c>
      <c r="U182" s="45">
        <f>I182*_xlfn.XLOOKUP($E182, EFs!$A:$A, EFs!$F:$F)*1000</f>
        <v>0</v>
      </c>
      <c r="V182" s="45">
        <f>J182*_xlfn.XLOOKUP($E182, EFs!$A:$A, EFs!$F:$F)*1000</f>
        <v>0</v>
      </c>
      <c r="W182" s="45">
        <f>K182*_xlfn.XLOOKUP($E182, EFs!$A:$A, EFs!$F:$F)*1000</f>
        <v>0</v>
      </c>
      <c r="X182" s="45">
        <f>L182*_xlfn.XLOOKUP($E182, EFs!$A:$A, EFs!$F:$F)*1000</f>
        <v>0</v>
      </c>
      <c r="Y182" s="45">
        <f>M182*_xlfn.XLOOKUP($E182, EFs!$A:$A, EFs!$F:$F)*1000</f>
        <v>0</v>
      </c>
      <c r="Z182" s="45">
        <f>N182*_xlfn.XLOOKUP($E182, EFs!$A:$A, EFs!$F:$F)*1000</f>
        <v>0</v>
      </c>
      <c r="AA182" s="45">
        <f>O182*_xlfn.XLOOKUP($E182, EFs!$A:$A, EFs!$F:$F)*1000</f>
        <v>0</v>
      </c>
      <c r="AB182" s="45">
        <f>P182*_xlfn.XLOOKUP($E182, EFs!$A:$A, EFs!$F:$F)*1000</f>
        <v>0</v>
      </c>
      <c r="AC182" s="45">
        <f>Q182*_xlfn.XLOOKUP($E182, EFs!$A:$A, EFs!$F:$F)*1000</f>
        <v>0</v>
      </c>
      <c r="AD182" s="45">
        <f>R182*_xlfn.XLOOKUP($E182, EFs!$A:$A, EFs!$F:$F)*1000</f>
        <v>0</v>
      </c>
      <c r="AE182" s="45">
        <f>S182*_xlfn.XLOOKUP($E182, EFs!$A:$A, EFs!$F:$F)*1000</f>
        <v>0</v>
      </c>
      <c r="AF182" s="34">
        <f t="shared" si="4"/>
        <v>0</v>
      </c>
      <c r="AG182" s="44"/>
      <c r="AH182" s="44"/>
      <c r="AI182" s="44"/>
    </row>
    <row r="183" spans="1:35" ht="18" hidden="1" customHeight="1" outlineLevel="1" x14ac:dyDescent="0.3">
      <c r="A183" s="50"/>
      <c r="B183" s="50"/>
      <c r="C183" s="27" t="str">
        <f>'Index Formatting'!$I$15</f>
        <v>O</v>
      </c>
      <c r="D183" s="27" t="s">
        <v>97</v>
      </c>
      <c r="E183" s="28">
        <v>262</v>
      </c>
      <c r="F183" s="28" t="s">
        <v>97</v>
      </c>
      <c r="G183" s="28" t="s">
        <v>70</v>
      </c>
      <c r="H183" s="44"/>
      <c r="I183" s="44"/>
      <c r="J183" s="44"/>
      <c r="K183" s="44"/>
      <c r="L183" s="44"/>
      <c r="M183" s="44"/>
      <c r="N183" s="44"/>
      <c r="O183" s="44"/>
      <c r="P183" s="44"/>
      <c r="Q183" s="44"/>
      <c r="R183" s="44"/>
      <c r="S183" s="44"/>
      <c r="T183" s="45">
        <f>H183*_xlfn.XLOOKUP($E183, EFs!$A:$A, EFs!$F:$F)*1000</f>
        <v>0</v>
      </c>
      <c r="U183" s="45">
        <f>I183*_xlfn.XLOOKUP($E183, EFs!$A:$A, EFs!$F:$F)*1000</f>
        <v>0</v>
      </c>
      <c r="V183" s="45">
        <f>J183*_xlfn.XLOOKUP($E183, EFs!$A:$A, EFs!$F:$F)*1000</f>
        <v>0</v>
      </c>
      <c r="W183" s="45">
        <f>K183*_xlfn.XLOOKUP($E183, EFs!$A:$A, EFs!$F:$F)*1000</f>
        <v>0</v>
      </c>
      <c r="X183" s="45">
        <f>L183*_xlfn.XLOOKUP($E183, EFs!$A:$A, EFs!$F:$F)*1000</f>
        <v>0</v>
      </c>
      <c r="Y183" s="45">
        <f>M183*_xlfn.XLOOKUP($E183, EFs!$A:$A, EFs!$F:$F)*1000</f>
        <v>0</v>
      </c>
      <c r="Z183" s="45">
        <f>N183*_xlfn.XLOOKUP($E183, EFs!$A:$A, EFs!$F:$F)*1000</f>
        <v>0</v>
      </c>
      <c r="AA183" s="45">
        <f>O183*_xlfn.XLOOKUP($E183, EFs!$A:$A, EFs!$F:$F)*1000</f>
        <v>0</v>
      </c>
      <c r="AB183" s="45">
        <f>P183*_xlfn.XLOOKUP($E183, EFs!$A:$A, EFs!$F:$F)*1000</f>
        <v>0</v>
      </c>
      <c r="AC183" s="45">
        <f>Q183*_xlfn.XLOOKUP($E183, EFs!$A:$A, EFs!$F:$F)*1000</f>
        <v>0</v>
      </c>
      <c r="AD183" s="45">
        <f>R183*_xlfn.XLOOKUP($E183, EFs!$A:$A, EFs!$F:$F)*1000</f>
        <v>0</v>
      </c>
      <c r="AE183" s="45">
        <f>S183*_xlfn.XLOOKUP($E183, EFs!$A:$A, EFs!$F:$F)*1000</f>
        <v>0</v>
      </c>
      <c r="AF183" s="34">
        <f t="shared" si="4"/>
        <v>0</v>
      </c>
      <c r="AG183" s="44"/>
      <c r="AH183" s="44"/>
      <c r="AI183" s="44"/>
    </row>
    <row r="184" spans="1:35" ht="18" hidden="1" customHeight="1" outlineLevel="1" x14ac:dyDescent="0.3">
      <c r="A184" s="50"/>
      <c r="B184" s="50"/>
      <c r="C184" s="27" t="str">
        <f>'Index Formatting'!$I$14</f>
        <v>M</v>
      </c>
      <c r="D184" s="50" t="s">
        <v>241</v>
      </c>
      <c r="E184" s="28">
        <v>263</v>
      </c>
      <c r="F184" s="28" t="s">
        <v>242</v>
      </c>
      <c r="G184" s="28" t="s">
        <v>70</v>
      </c>
      <c r="H184" s="44"/>
      <c r="I184" s="44"/>
      <c r="J184" s="44"/>
      <c r="K184" s="44"/>
      <c r="L184" s="44"/>
      <c r="M184" s="44"/>
      <c r="N184" s="44"/>
      <c r="O184" s="44"/>
      <c r="P184" s="44"/>
      <c r="Q184" s="44"/>
      <c r="R184" s="44"/>
      <c r="S184" s="44"/>
      <c r="T184" s="45">
        <f>H184*_xlfn.XLOOKUP($E184, EFs!$A:$A, EFs!$F:$F)*1000</f>
        <v>0</v>
      </c>
      <c r="U184" s="45">
        <f>I184*_xlfn.XLOOKUP($E184, EFs!$A:$A, EFs!$F:$F)*1000</f>
        <v>0</v>
      </c>
      <c r="V184" s="45">
        <f>J184*_xlfn.XLOOKUP($E184, EFs!$A:$A, EFs!$F:$F)*1000</f>
        <v>0</v>
      </c>
      <c r="W184" s="45">
        <f>K184*_xlfn.XLOOKUP($E184, EFs!$A:$A, EFs!$F:$F)*1000</f>
        <v>0</v>
      </c>
      <c r="X184" s="45">
        <f>L184*_xlfn.XLOOKUP($E184, EFs!$A:$A, EFs!$F:$F)*1000</f>
        <v>0</v>
      </c>
      <c r="Y184" s="45">
        <f>M184*_xlfn.XLOOKUP($E184, EFs!$A:$A, EFs!$F:$F)*1000</f>
        <v>0</v>
      </c>
      <c r="Z184" s="45">
        <f>N184*_xlfn.XLOOKUP($E184, EFs!$A:$A, EFs!$F:$F)*1000</f>
        <v>0</v>
      </c>
      <c r="AA184" s="45">
        <f>O184*_xlfn.XLOOKUP($E184, EFs!$A:$A, EFs!$F:$F)*1000</f>
        <v>0</v>
      </c>
      <c r="AB184" s="45">
        <f>P184*_xlfn.XLOOKUP($E184, EFs!$A:$A, EFs!$F:$F)*1000</f>
        <v>0</v>
      </c>
      <c r="AC184" s="45">
        <f>Q184*_xlfn.XLOOKUP($E184, EFs!$A:$A, EFs!$F:$F)*1000</f>
        <v>0</v>
      </c>
      <c r="AD184" s="45">
        <f>R184*_xlfn.XLOOKUP($E184, EFs!$A:$A, EFs!$F:$F)*1000</f>
        <v>0</v>
      </c>
      <c r="AE184" s="45">
        <f>S184*_xlfn.XLOOKUP($E184, EFs!$A:$A, EFs!$F:$F)*1000</f>
        <v>0</v>
      </c>
      <c r="AF184" s="34">
        <f t="shared" si="4"/>
        <v>0</v>
      </c>
      <c r="AG184" s="44"/>
      <c r="AH184" s="44"/>
      <c r="AI184" s="44"/>
    </row>
    <row r="185" spans="1:35" ht="18" hidden="1" customHeight="1" outlineLevel="1" x14ac:dyDescent="0.3">
      <c r="A185" s="50"/>
      <c r="B185" s="50"/>
      <c r="C185" s="27" t="str">
        <f>'Index Formatting'!$I$14</f>
        <v>M</v>
      </c>
      <c r="D185" s="50"/>
      <c r="E185" s="28">
        <v>264</v>
      </c>
      <c r="F185" s="28" t="s">
        <v>243</v>
      </c>
      <c r="G185" s="28" t="s">
        <v>70</v>
      </c>
      <c r="H185" s="44"/>
      <c r="I185" s="44"/>
      <c r="J185" s="44"/>
      <c r="K185" s="44"/>
      <c r="L185" s="44"/>
      <c r="M185" s="44"/>
      <c r="N185" s="44"/>
      <c r="O185" s="44"/>
      <c r="P185" s="44"/>
      <c r="Q185" s="44"/>
      <c r="R185" s="44"/>
      <c r="S185" s="44"/>
      <c r="T185" s="45">
        <f>H185*_xlfn.XLOOKUP($E185, EFs!$A:$A, EFs!$F:$F)*1000</f>
        <v>0</v>
      </c>
      <c r="U185" s="45">
        <f>I185*_xlfn.XLOOKUP($E185, EFs!$A:$A, EFs!$F:$F)*1000</f>
        <v>0</v>
      </c>
      <c r="V185" s="45">
        <f>J185*_xlfn.XLOOKUP($E185, EFs!$A:$A, EFs!$F:$F)*1000</f>
        <v>0</v>
      </c>
      <c r="W185" s="45">
        <f>K185*_xlfn.XLOOKUP($E185, EFs!$A:$A, EFs!$F:$F)*1000</f>
        <v>0</v>
      </c>
      <c r="X185" s="45">
        <f>L185*_xlfn.XLOOKUP($E185, EFs!$A:$A, EFs!$F:$F)*1000</f>
        <v>0</v>
      </c>
      <c r="Y185" s="45">
        <f>M185*_xlfn.XLOOKUP($E185, EFs!$A:$A, EFs!$F:$F)*1000</f>
        <v>0</v>
      </c>
      <c r="Z185" s="45">
        <f>N185*_xlfn.XLOOKUP($E185, EFs!$A:$A, EFs!$F:$F)*1000</f>
        <v>0</v>
      </c>
      <c r="AA185" s="45">
        <f>O185*_xlfn.XLOOKUP($E185, EFs!$A:$A, EFs!$F:$F)*1000</f>
        <v>0</v>
      </c>
      <c r="AB185" s="45">
        <f>P185*_xlfn.XLOOKUP($E185, EFs!$A:$A, EFs!$F:$F)*1000</f>
        <v>0</v>
      </c>
      <c r="AC185" s="45">
        <f>Q185*_xlfn.XLOOKUP($E185, EFs!$A:$A, EFs!$F:$F)*1000</f>
        <v>0</v>
      </c>
      <c r="AD185" s="45">
        <f>R185*_xlfn.XLOOKUP($E185, EFs!$A:$A, EFs!$F:$F)*1000</f>
        <v>0</v>
      </c>
      <c r="AE185" s="45">
        <f>S185*_xlfn.XLOOKUP($E185, EFs!$A:$A, EFs!$F:$F)*1000</f>
        <v>0</v>
      </c>
      <c r="AF185" s="34">
        <f t="shared" si="4"/>
        <v>0</v>
      </c>
      <c r="AG185" s="44"/>
      <c r="AH185" s="44"/>
      <c r="AI185" s="44"/>
    </row>
    <row r="186" spans="1:35" ht="18" hidden="1" customHeight="1" outlineLevel="1" x14ac:dyDescent="0.3">
      <c r="A186" s="50"/>
      <c r="B186" s="50"/>
      <c r="C186" s="27" t="str">
        <f>'Index Formatting'!$I$14</f>
        <v>M</v>
      </c>
      <c r="D186" s="50"/>
      <c r="E186" s="28">
        <v>265</v>
      </c>
      <c r="F186" s="28" t="s">
        <v>244</v>
      </c>
      <c r="G186" s="28" t="s">
        <v>70</v>
      </c>
      <c r="H186" s="44"/>
      <c r="I186" s="44"/>
      <c r="J186" s="44"/>
      <c r="K186" s="44"/>
      <c r="L186" s="44"/>
      <c r="M186" s="44"/>
      <c r="N186" s="44"/>
      <c r="O186" s="44"/>
      <c r="P186" s="44"/>
      <c r="Q186" s="44"/>
      <c r="R186" s="44"/>
      <c r="S186" s="44"/>
      <c r="T186" s="45">
        <f>H186*_xlfn.XLOOKUP($E186, EFs!$A:$A, EFs!$F:$F)*1000</f>
        <v>0</v>
      </c>
      <c r="U186" s="45">
        <f>I186*_xlfn.XLOOKUP($E186, EFs!$A:$A, EFs!$F:$F)*1000</f>
        <v>0</v>
      </c>
      <c r="V186" s="45">
        <f>J186*_xlfn.XLOOKUP($E186, EFs!$A:$A, EFs!$F:$F)*1000</f>
        <v>0</v>
      </c>
      <c r="W186" s="45">
        <f>K186*_xlfn.XLOOKUP($E186, EFs!$A:$A, EFs!$F:$F)*1000</f>
        <v>0</v>
      </c>
      <c r="X186" s="45">
        <f>L186*_xlfn.XLOOKUP($E186, EFs!$A:$A, EFs!$F:$F)*1000</f>
        <v>0</v>
      </c>
      <c r="Y186" s="45">
        <f>M186*_xlfn.XLOOKUP($E186, EFs!$A:$A, EFs!$F:$F)*1000</f>
        <v>0</v>
      </c>
      <c r="Z186" s="45">
        <f>N186*_xlfn.XLOOKUP($E186, EFs!$A:$A, EFs!$F:$F)*1000</f>
        <v>0</v>
      </c>
      <c r="AA186" s="45">
        <f>O186*_xlfn.XLOOKUP($E186, EFs!$A:$A, EFs!$F:$F)*1000</f>
        <v>0</v>
      </c>
      <c r="AB186" s="45">
        <f>P186*_xlfn.XLOOKUP($E186, EFs!$A:$A, EFs!$F:$F)*1000</f>
        <v>0</v>
      </c>
      <c r="AC186" s="45">
        <f>Q186*_xlfn.XLOOKUP($E186, EFs!$A:$A, EFs!$F:$F)*1000</f>
        <v>0</v>
      </c>
      <c r="AD186" s="45">
        <f>R186*_xlfn.XLOOKUP($E186, EFs!$A:$A, EFs!$F:$F)*1000</f>
        <v>0</v>
      </c>
      <c r="AE186" s="45">
        <f>S186*_xlfn.XLOOKUP($E186, EFs!$A:$A, EFs!$F:$F)*1000</f>
        <v>0</v>
      </c>
      <c r="AF186" s="34">
        <f t="shared" si="4"/>
        <v>0</v>
      </c>
      <c r="AG186" s="44"/>
      <c r="AH186" s="44"/>
      <c r="AI186" s="44"/>
    </row>
    <row r="187" spans="1:35" ht="18" hidden="1" customHeight="1" outlineLevel="1" x14ac:dyDescent="0.3">
      <c r="A187" s="50"/>
      <c r="B187" s="50"/>
      <c r="C187" s="27" t="str">
        <f>'Index Formatting'!$I$14</f>
        <v>M</v>
      </c>
      <c r="D187" s="50"/>
      <c r="E187" s="28">
        <v>266</v>
      </c>
      <c r="F187" s="28" t="s">
        <v>245</v>
      </c>
      <c r="G187" s="28" t="s">
        <v>70</v>
      </c>
      <c r="H187" s="44"/>
      <c r="I187" s="44"/>
      <c r="J187" s="44"/>
      <c r="K187" s="44"/>
      <c r="L187" s="44"/>
      <c r="M187" s="44"/>
      <c r="N187" s="44"/>
      <c r="O187" s="44"/>
      <c r="P187" s="44"/>
      <c r="Q187" s="44"/>
      <c r="R187" s="44"/>
      <c r="S187" s="44"/>
      <c r="T187" s="45">
        <f>H187*_xlfn.XLOOKUP($E187, EFs!$A:$A, EFs!$F:$F)*1000</f>
        <v>0</v>
      </c>
      <c r="U187" s="45">
        <f>I187*_xlfn.XLOOKUP($E187, EFs!$A:$A, EFs!$F:$F)*1000</f>
        <v>0</v>
      </c>
      <c r="V187" s="45">
        <f>J187*_xlfn.XLOOKUP($E187, EFs!$A:$A, EFs!$F:$F)*1000</f>
        <v>0</v>
      </c>
      <c r="W187" s="45">
        <f>K187*_xlfn.XLOOKUP($E187, EFs!$A:$A, EFs!$F:$F)*1000</f>
        <v>0</v>
      </c>
      <c r="X187" s="45">
        <f>L187*_xlfn.XLOOKUP($E187, EFs!$A:$A, EFs!$F:$F)*1000</f>
        <v>0</v>
      </c>
      <c r="Y187" s="45">
        <f>M187*_xlfn.XLOOKUP($E187, EFs!$A:$A, EFs!$F:$F)*1000</f>
        <v>0</v>
      </c>
      <c r="Z187" s="45">
        <f>N187*_xlfn.XLOOKUP($E187, EFs!$A:$A, EFs!$F:$F)*1000</f>
        <v>0</v>
      </c>
      <c r="AA187" s="45">
        <f>O187*_xlfn.XLOOKUP($E187, EFs!$A:$A, EFs!$F:$F)*1000</f>
        <v>0</v>
      </c>
      <c r="AB187" s="45">
        <f>P187*_xlfn.XLOOKUP($E187, EFs!$A:$A, EFs!$F:$F)*1000</f>
        <v>0</v>
      </c>
      <c r="AC187" s="45">
        <f>Q187*_xlfn.XLOOKUP($E187, EFs!$A:$A, EFs!$F:$F)*1000</f>
        <v>0</v>
      </c>
      <c r="AD187" s="45">
        <f>R187*_xlfn.XLOOKUP($E187, EFs!$A:$A, EFs!$F:$F)*1000</f>
        <v>0</v>
      </c>
      <c r="AE187" s="45">
        <f>S187*_xlfn.XLOOKUP($E187, EFs!$A:$A, EFs!$F:$F)*1000</f>
        <v>0</v>
      </c>
      <c r="AF187" s="34">
        <f t="shared" si="4"/>
        <v>0</v>
      </c>
      <c r="AG187" s="44"/>
      <c r="AH187" s="44"/>
      <c r="AI187" s="44"/>
    </row>
    <row r="188" spans="1:35" ht="18" hidden="1" customHeight="1" outlineLevel="1" x14ac:dyDescent="0.3">
      <c r="A188" s="50"/>
      <c r="B188" s="50"/>
      <c r="C188" s="27" t="str">
        <f>'Index Formatting'!$I$14</f>
        <v>M</v>
      </c>
      <c r="D188" s="50"/>
      <c r="E188" s="28">
        <v>267</v>
      </c>
      <c r="F188" s="28" t="s">
        <v>246</v>
      </c>
      <c r="G188" s="28" t="s">
        <v>70</v>
      </c>
      <c r="H188" s="44"/>
      <c r="I188" s="44"/>
      <c r="J188" s="44"/>
      <c r="K188" s="44"/>
      <c r="L188" s="44"/>
      <c r="M188" s="44"/>
      <c r="N188" s="44"/>
      <c r="O188" s="44"/>
      <c r="P188" s="44"/>
      <c r="Q188" s="44"/>
      <c r="R188" s="44"/>
      <c r="S188" s="44"/>
      <c r="T188" s="45">
        <f>H188*_xlfn.XLOOKUP($E188, EFs!$A:$A, EFs!$F:$F)*1000</f>
        <v>0</v>
      </c>
      <c r="U188" s="45">
        <f>I188*_xlfn.XLOOKUP($E188, EFs!$A:$A, EFs!$F:$F)*1000</f>
        <v>0</v>
      </c>
      <c r="V188" s="45">
        <f>J188*_xlfn.XLOOKUP($E188, EFs!$A:$A, EFs!$F:$F)*1000</f>
        <v>0</v>
      </c>
      <c r="W188" s="45">
        <f>K188*_xlfn.XLOOKUP($E188, EFs!$A:$A, EFs!$F:$F)*1000</f>
        <v>0</v>
      </c>
      <c r="X188" s="45">
        <f>L188*_xlfn.XLOOKUP($E188, EFs!$A:$A, EFs!$F:$F)*1000</f>
        <v>0</v>
      </c>
      <c r="Y188" s="45">
        <f>M188*_xlfn.XLOOKUP($E188, EFs!$A:$A, EFs!$F:$F)*1000</f>
        <v>0</v>
      </c>
      <c r="Z188" s="45">
        <f>N188*_xlfn.XLOOKUP($E188, EFs!$A:$A, EFs!$F:$F)*1000</f>
        <v>0</v>
      </c>
      <c r="AA188" s="45">
        <f>O188*_xlfn.XLOOKUP($E188, EFs!$A:$A, EFs!$F:$F)*1000</f>
        <v>0</v>
      </c>
      <c r="AB188" s="45">
        <f>P188*_xlfn.XLOOKUP($E188, EFs!$A:$A, EFs!$F:$F)*1000</f>
        <v>0</v>
      </c>
      <c r="AC188" s="45">
        <f>Q188*_xlfn.XLOOKUP($E188, EFs!$A:$A, EFs!$F:$F)*1000</f>
        <v>0</v>
      </c>
      <c r="AD188" s="45">
        <f>R188*_xlfn.XLOOKUP($E188, EFs!$A:$A, EFs!$F:$F)*1000</f>
        <v>0</v>
      </c>
      <c r="AE188" s="45">
        <f>S188*_xlfn.XLOOKUP($E188, EFs!$A:$A, EFs!$F:$F)*1000</f>
        <v>0</v>
      </c>
      <c r="AF188" s="34">
        <f t="shared" si="4"/>
        <v>0</v>
      </c>
      <c r="AG188" s="44"/>
      <c r="AH188" s="44"/>
      <c r="AI188" s="44"/>
    </row>
    <row r="189" spans="1:35" ht="18" hidden="1" customHeight="1" outlineLevel="1" x14ac:dyDescent="0.3">
      <c r="A189" s="50"/>
      <c r="B189" s="50"/>
      <c r="C189" s="27" t="str">
        <f>'Index Formatting'!$I$14</f>
        <v>M</v>
      </c>
      <c r="D189" s="50"/>
      <c r="E189" s="28">
        <v>268</v>
      </c>
      <c r="F189" s="28" t="s">
        <v>247</v>
      </c>
      <c r="G189" s="28" t="s">
        <v>70</v>
      </c>
      <c r="H189" s="44"/>
      <c r="I189" s="44"/>
      <c r="J189" s="44"/>
      <c r="K189" s="44"/>
      <c r="L189" s="44"/>
      <c r="M189" s="44"/>
      <c r="N189" s="44"/>
      <c r="O189" s="44"/>
      <c r="P189" s="44"/>
      <c r="Q189" s="44"/>
      <c r="R189" s="44"/>
      <c r="S189" s="44"/>
      <c r="T189" s="45">
        <f>H189*_xlfn.XLOOKUP($E189, EFs!$A:$A, EFs!$F:$F)*1000</f>
        <v>0</v>
      </c>
      <c r="U189" s="45">
        <f>I189*_xlfn.XLOOKUP($E189, EFs!$A:$A, EFs!$F:$F)*1000</f>
        <v>0</v>
      </c>
      <c r="V189" s="45">
        <f>J189*_xlfn.XLOOKUP($E189, EFs!$A:$A, EFs!$F:$F)*1000</f>
        <v>0</v>
      </c>
      <c r="W189" s="45">
        <f>K189*_xlfn.XLOOKUP($E189, EFs!$A:$A, EFs!$F:$F)*1000</f>
        <v>0</v>
      </c>
      <c r="X189" s="45">
        <f>L189*_xlfn.XLOOKUP($E189, EFs!$A:$A, EFs!$F:$F)*1000</f>
        <v>0</v>
      </c>
      <c r="Y189" s="45">
        <f>M189*_xlfn.XLOOKUP($E189, EFs!$A:$A, EFs!$F:$F)*1000</f>
        <v>0</v>
      </c>
      <c r="Z189" s="45">
        <f>N189*_xlfn.XLOOKUP($E189, EFs!$A:$A, EFs!$F:$F)*1000</f>
        <v>0</v>
      </c>
      <c r="AA189" s="45">
        <f>O189*_xlfn.XLOOKUP($E189, EFs!$A:$A, EFs!$F:$F)*1000</f>
        <v>0</v>
      </c>
      <c r="AB189" s="45">
        <f>P189*_xlfn.XLOOKUP($E189, EFs!$A:$A, EFs!$F:$F)*1000</f>
        <v>0</v>
      </c>
      <c r="AC189" s="45">
        <f>Q189*_xlfn.XLOOKUP($E189, EFs!$A:$A, EFs!$F:$F)*1000</f>
        <v>0</v>
      </c>
      <c r="AD189" s="45">
        <f>R189*_xlfn.XLOOKUP($E189, EFs!$A:$A, EFs!$F:$F)*1000</f>
        <v>0</v>
      </c>
      <c r="AE189" s="45">
        <f>S189*_xlfn.XLOOKUP($E189, EFs!$A:$A, EFs!$F:$F)*1000</f>
        <v>0</v>
      </c>
      <c r="AF189" s="34">
        <f t="shared" si="4"/>
        <v>0</v>
      </c>
      <c r="AG189" s="44"/>
      <c r="AH189" s="44"/>
      <c r="AI189" s="44"/>
    </row>
    <row r="190" spans="1:35" ht="18" hidden="1" customHeight="1" outlineLevel="1" x14ac:dyDescent="0.3">
      <c r="A190" s="50"/>
      <c r="B190" s="50"/>
      <c r="C190" s="27" t="str">
        <f>'Index Formatting'!$I$14</f>
        <v>M</v>
      </c>
      <c r="D190" s="50"/>
      <c r="E190" s="28">
        <v>269</v>
      </c>
      <c r="F190" s="28" t="s">
        <v>248</v>
      </c>
      <c r="G190" s="28" t="s">
        <v>70</v>
      </c>
      <c r="H190" s="44"/>
      <c r="I190" s="44"/>
      <c r="J190" s="44"/>
      <c r="K190" s="44"/>
      <c r="L190" s="44"/>
      <c r="M190" s="44"/>
      <c r="N190" s="44"/>
      <c r="O190" s="44"/>
      <c r="P190" s="44"/>
      <c r="Q190" s="44"/>
      <c r="R190" s="44"/>
      <c r="S190" s="44"/>
      <c r="T190" s="45">
        <f>H190*_xlfn.XLOOKUP($E190, EFs!$A:$A, EFs!$F:$F)*1000</f>
        <v>0</v>
      </c>
      <c r="U190" s="45">
        <f>I190*_xlfn.XLOOKUP($E190, EFs!$A:$A, EFs!$F:$F)*1000</f>
        <v>0</v>
      </c>
      <c r="V190" s="45">
        <f>J190*_xlfn.XLOOKUP($E190, EFs!$A:$A, EFs!$F:$F)*1000</f>
        <v>0</v>
      </c>
      <c r="W190" s="45">
        <f>K190*_xlfn.XLOOKUP($E190, EFs!$A:$A, EFs!$F:$F)*1000</f>
        <v>0</v>
      </c>
      <c r="X190" s="45">
        <f>L190*_xlfn.XLOOKUP($E190, EFs!$A:$A, EFs!$F:$F)*1000</f>
        <v>0</v>
      </c>
      <c r="Y190" s="45">
        <f>M190*_xlfn.XLOOKUP($E190, EFs!$A:$A, EFs!$F:$F)*1000</f>
        <v>0</v>
      </c>
      <c r="Z190" s="45">
        <f>N190*_xlfn.XLOOKUP($E190, EFs!$A:$A, EFs!$F:$F)*1000</f>
        <v>0</v>
      </c>
      <c r="AA190" s="45">
        <f>O190*_xlfn.XLOOKUP($E190, EFs!$A:$A, EFs!$F:$F)*1000</f>
        <v>0</v>
      </c>
      <c r="AB190" s="45">
        <f>P190*_xlfn.XLOOKUP($E190, EFs!$A:$A, EFs!$F:$F)*1000</f>
        <v>0</v>
      </c>
      <c r="AC190" s="45">
        <f>Q190*_xlfn.XLOOKUP($E190, EFs!$A:$A, EFs!$F:$F)*1000</f>
        <v>0</v>
      </c>
      <c r="AD190" s="45">
        <f>R190*_xlfn.XLOOKUP($E190, EFs!$A:$A, EFs!$F:$F)*1000</f>
        <v>0</v>
      </c>
      <c r="AE190" s="45">
        <f>S190*_xlfn.XLOOKUP($E190, EFs!$A:$A, EFs!$F:$F)*1000</f>
        <v>0</v>
      </c>
      <c r="AF190" s="34">
        <f t="shared" si="4"/>
        <v>0</v>
      </c>
      <c r="AG190" s="44"/>
      <c r="AH190" s="44"/>
      <c r="AI190" s="44"/>
    </row>
    <row r="191" spans="1:35" ht="18" hidden="1" customHeight="1" outlineLevel="1" x14ac:dyDescent="0.3">
      <c r="A191" s="50"/>
      <c r="B191" s="50"/>
      <c r="C191" s="27" t="str">
        <f>'Index Formatting'!$I$14</f>
        <v>M</v>
      </c>
      <c r="D191" s="50"/>
      <c r="E191" s="28">
        <v>270</v>
      </c>
      <c r="F191" s="28" t="s">
        <v>249</v>
      </c>
      <c r="G191" s="28" t="s">
        <v>70</v>
      </c>
      <c r="H191" s="44"/>
      <c r="I191" s="44"/>
      <c r="J191" s="44"/>
      <c r="K191" s="44"/>
      <c r="L191" s="44"/>
      <c r="M191" s="44"/>
      <c r="N191" s="44"/>
      <c r="O191" s="44"/>
      <c r="P191" s="44"/>
      <c r="Q191" s="44"/>
      <c r="R191" s="44"/>
      <c r="S191" s="44"/>
      <c r="T191" s="45">
        <f>H191*_xlfn.XLOOKUP($E191, EFs!$A:$A, EFs!$F:$F)*1000</f>
        <v>0</v>
      </c>
      <c r="U191" s="45">
        <f>I191*_xlfn.XLOOKUP($E191, EFs!$A:$A, EFs!$F:$F)*1000</f>
        <v>0</v>
      </c>
      <c r="V191" s="45">
        <f>J191*_xlfn.XLOOKUP($E191, EFs!$A:$A, EFs!$F:$F)*1000</f>
        <v>0</v>
      </c>
      <c r="W191" s="45">
        <f>K191*_xlfn.XLOOKUP($E191, EFs!$A:$A, EFs!$F:$F)*1000</f>
        <v>0</v>
      </c>
      <c r="X191" s="45">
        <f>L191*_xlfn.XLOOKUP($E191, EFs!$A:$A, EFs!$F:$F)*1000</f>
        <v>0</v>
      </c>
      <c r="Y191" s="45">
        <f>M191*_xlfn.XLOOKUP($E191, EFs!$A:$A, EFs!$F:$F)*1000</f>
        <v>0</v>
      </c>
      <c r="Z191" s="45">
        <f>N191*_xlfn.XLOOKUP($E191, EFs!$A:$A, EFs!$F:$F)*1000</f>
        <v>0</v>
      </c>
      <c r="AA191" s="45">
        <f>O191*_xlfn.XLOOKUP($E191, EFs!$A:$A, EFs!$F:$F)*1000</f>
        <v>0</v>
      </c>
      <c r="AB191" s="45">
        <f>P191*_xlfn.XLOOKUP($E191, EFs!$A:$A, EFs!$F:$F)*1000</f>
        <v>0</v>
      </c>
      <c r="AC191" s="45">
        <f>Q191*_xlfn.XLOOKUP($E191, EFs!$A:$A, EFs!$F:$F)*1000</f>
        <v>0</v>
      </c>
      <c r="AD191" s="45">
        <f>R191*_xlfn.XLOOKUP($E191, EFs!$A:$A, EFs!$F:$F)*1000</f>
        <v>0</v>
      </c>
      <c r="AE191" s="45">
        <f>S191*_xlfn.XLOOKUP($E191, EFs!$A:$A, EFs!$F:$F)*1000</f>
        <v>0</v>
      </c>
      <c r="AF191" s="34">
        <f t="shared" si="4"/>
        <v>0</v>
      </c>
      <c r="AG191" s="44"/>
      <c r="AH191" s="44"/>
      <c r="AI191" s="44"/>
    </row>
    <row r="192" spans="1:35" ht="18" hidden="1" customHeight="1" outlineLevel="1" x14ac:dyDescent="0.3">
      <c r="A192" s="50"/>
      <c r="B192" s="50"/>
      <c r="C192" s="27" t="str">
        <f>'Index Formatting'!$I$14</f>
        <v>M</v>
      </c>
      <c r="D192" s="50"/>
      <c r="E192" s="28">
        <v>271</v>
      </c>
      <c r="F192" s="28" t="s">
        <v>250</v>
      </c>
      <c r="G192" s="28" t="s">
        <v>70</v>
      </c>
      <c r="H192" s="44"/>
      <c r="I192" s="44"/>
      <c r="J192" s="44"/>
      <c r="K192" s="44"/>
      <c r="L192" s="44"/>
      <c r="M192" s="44"/>
      <c r="N192" s="44"/>
      <c r="O192" s="44"/>
      <c r="P192" s="44"/>
      <c r="Q192" s="44"/>
      <c r="R192" s="44"/>
      <c r="S192" s="44"/>
      <c r="T192" s="45">
        <f>H192*_xlfn.XLOOKUP($E192, EFs!$A:$A, EFs!$F:$F)*1000</f>
        <v>0</v>
      </c>
      <c r="U192" s="45">
        <f>I192*_xlfn.XLOOKUP($E192, EFs!$A:$A, EFs!$F:$F)*1000</f>
        <v>0</v>
      </c>
      <c r="V192" s="45">
        <f>J192*_xlfn.XLOOKUP($E192, EFs!$A:$A, EFs!$F:$F)*1000</f>
        <v>0</v>
      </c>
      <c r="W192" s="45">
        <f>K192*_xlfn.XLOOKUP($E192, EFs!$A:$A, EFs!$F:$F)*1000</f>
        <v>0</v>
      </c>
      <c r="X192" s="45">
        <f>L192*_xlfn.XLOOKUP($E192, EFs!$A:$A, EFs!$F:$F)*1000</f>
        <v>0</v>
      </c>
      <c r="Y192" s="45">
        <f>M192*_xlfn.XLOOKUP($E192, EFs!$A:$A, EFs!$F:$F)*1000</f>
        <v>0</v>
      </c>
      <c r="Z192" s="45">
        <f>N192*_xlfn.XLOOKUP($E192, EFs!$A:$A, EFs!$F:$F)*1000</f>
        <v>0</v>
      </c>
      <c r="AA192" s="45">
        <f>O192*_xlfn.XLOOKUP($E192, EFs!$A:$A, EFs!$F:$F)*1000</f>
        <v>0</v>
      </c>
      <c r="AB192" s="45">
        <f>P192*_xlfn.XLOOKUP($E192, EFs!$A:$A, EFs!$F:$F)*1000</f>
        <v>0</v>
      </c>
      <c r="AC192" s="45">
        <f>Q192*_xlfn.XLOOKUP($E192, EFs!$A:$A, EFs!$F:$F)*1000</f>
        <v>0</v>
      </c>
      <c r="AD192" s="45">
        <f>R192*_xlfn.XLOOKUP($E192, EFs!$A:$A, EFs!$F:$F)*1000</f>
        <v>0</v>
      </c>
      <c r="AE192" s="45">
        <f>S192*_xlfn.XLOOKUP($E192, EFs!$A:$A, EFs!$F:$F)*1000</f>
        <v>0</v>
      </c>
      <c r="AF192" s="34">
        <f t="shared" si="4"/>
        <v>0</v>
      </c>
      <c r="AG192" s="44"/>
      <c r="AH192" s="44"/>
      <c r="AI192" s="44"/>
    </row>
    <row r="193" spans="1:35" ht="18" hidden="1" customHeight="1" outlineLevel="1" x14ac:dyDescent="0.3">
      <c r="A193" s="50"/>
      <c r="B193" s="50"/>
      <c r="C193" s="27" t="str">
        <f>'Index Formatting'!$I$14</f>
        <v>M</v>
      </c>
      <c r="D193" s="50"/>
      <c r="E193" s="28">
        <v>272</v>
      </c>
      <c r="F193" s="28" t="s">
        <v>251</v>
      </c>
      <c r="G193" s="28" t="s">
        <v>70</v>
      </c>
      <c r="H193" s="44"/>
      <c r="I193" s="44"/>
      <c r="J193" s="44"/>
      <c r="K193" s="44"/>
      <c r="L193" s="44"/>
      <c r="M193" s="44"/>
      <c r="N193" s="44"/>
      <c r="O193" s="44"/>
      <c r="P193" s="44"/>
      <c r="Q193" s="44"/>
      <c r="R193" s="44"/>
      <c r="S193" s="44"/>
      <c r="T193" s="45">
        <f>H193*_xlfn.XLOOKUP($E193, EFs!$A:$A, EFs!$F:$F)*1000</f>
        <v>0</v>
      </c>
      <c r="U193" s="45">
        <f>I193*_xlfn.XLOOKUP($E193, EFs!$A:$A, EFs!$F:$F)*1000</f>
        <v>0</v>
      </c>
      <c r="V193" s="45">
        <f>J193*_xlfn.XLOOKUP($E193, EFs!$A:$A, EFs!$F:$F)*1000</f>
        <v>0</v>
      </c>
      <c r="W193" s="45">
        <f>K193*_xlfn.XLOOKUP($E193, EFs!$A:$A, EFs!$F:$F)*1000</f>
        <v>0</v>
      </c>
      <c r="X193" s="45">
        <f>L193*_xlfn.XLOOKUP($E193, EFs!$A:$A, EFs!$F:$F)*1000</f>
        <v>0</v>
      </c>
      <c r="Y193" s="45">
        <f>M193*_xlfn.XLOOKUP($E193, EFs!$A:$A, EFs!$F:$F)*1000</f>
        <v>0</v>
      </c>
      <c r="Z193" s="45">
        <f>N193*_xlfn.XLOOKUP($E193, EFs!$A:$A, EFs!$F:$F)*1000</f>
        <v>0</v>
      </c>
      <c r="AA193" s="45">
        <f>O193*_xlfn.XLOOKUP($E193, EFs!$A:$A, EFs!$F:$F)*1000</f>
        <v>0</v>
      </c>
      <c r="AB193" s="45">
        <f>P193*_xlfn.XLOOKUP($E193, EFs!$A:$A, EFs!$F:$F)*1000</f>
        <v>0</v>
      </c>
      <c r="AC193" s="45">
        <f>Q193*_xlfn.XLOOKUP($E193, EFs!$A:$A, EFs!$F:$F)*1000</f>
        <v>0</v>
      </c>
      <c r="AD193" s="45">
        <f>R193*_xlfn.XLOOKUP($E193, EFs!$A:$A, EFs!$F:$F)*1000</f>
        <v>0</v>
      </c>
      <c r="AE193" s="45">
        <f>S193*_xlfn.XLOOKUP($E193, EFs!$A:$A, EFs!$F:$F)*1000</f>
        <v>0</v>
      </c>
      <c r="AF193" s="34">
        <f t="shared" si="4"/>
        <v>0</v>
      </c>
      <c r="AG193" s="44"/>
      <c r="AH193" s="44"/>
      <c r="AI193" s="44"/>
    </row>
    <row r="194" spans="1:35" ht="18" hidden="1" customHeight="1" outlineLevel="1" x14ac:dyDescent="0.3">
      <c r="A194" s="50"/>
      <c r="B194" s="50"/>
      <c r="C194" s="27" t="str">
        <f>'Index Formatting'!$I$16</f>
        <v>M</v>
      </c>
      <c r="D194" s="27" t="s">
        <v>98</v>
      </c>
      <c r="E194" s="28">
        <v>273</v>
      </c>
      <c r="F194" s="28" t="s">
        <v>98</v>
      </c>
      <c r="G194" s="28" t="s">
        <v>70</v>
      </c>
      <c r="H194" s="44"/>
      <c r="I194" s="44"/>
      <c r="J194" s="44"/>
      <c r="K194" s="44"/>
      <c r="L194" s="44"/>
      <c r="M194" s="44"/>
      <c r="N194" s="44"/>
      <c r="O194" s="44"/>
      <c r="P194" s="44"/>
      <c r="Q194" s="44"/>
      <c r="R194" s="44"/>
      <c r="S194" s="44"/>
      <c r="T194" s="45">
        <f>H194*_xlfn.XLOOKUP($E194, EFs!$A:$A, EFs!$F:$F)*1000</f>
        <v>0</v>
      </c>
      <c r="U194" s="45">
        <f>I194*_xlfn.XLOOKUP($E194, EFs!$A:$A, EFs!$F:$F)*1000</f>
        <v>0</v>
      </c>
      <c r="V194" s="45">
        <f>J194*_xlfn.XLOOKUP($E194, EFs!$A:$A, EFs!$F:$F)*1000</f>
        <v>0</v>
      </c>
      <c r="W194" s="45">
        <f>K194*_xlfn.XLOOKUP($E194, EFs!$A:$A, EFs!$F:$F)*1000</f>
        <v>0</v>
      </c>
      <c r="X194" s="45">
        <f>L194*_xlfn.XLOOKUP($E194, EFs!$A:$A, EFs!$F:$F)*1000</f>
        <v>0</v>
      </c>
      <c r="Y194" s="45">
        <f>M194*_xlfn.XLOOKUP($E194, EFs!$A:$A, EFs!$F:$F)*1000</f>
        <v>0</v>
      </c>
      <c r="Z194" s="45">
        <f>N194*_xlfn.XLOOKUP($E194, EFs!$A:$A, EFs!$F:$F)*1000</f>
        <v>0</v>
      </c>
      <c r="AA194" s="45">
        <f>O194*_xlfn.XLOOKUP($E194, EFs!$A:$A, EFs!$F:$F)*1000</f>
        <v>0</v>
      </c>
      <c r="AB194" s="45">
        <f>P194*_xlfn.XLOOKUP($E194, EFs!$A:$A, EFs!$F:$F)*1000</f>
        <v>0</v>
      </c>
      <c r="AC194" s="45">
        <f>Q194*_xlfn.XLOOKUP($E194, EFs!$A:$A, EFs!$F:$F)*1000</f>
        <v>0</v>
      </c>
      <c r="AD194" s="45">
        <f>R194*_xlfn.XLOOKUP($E194, EFs!$A:$A, EFs!$F:$F)*1000</f>
        <v>0</v>
      </c>
      <c r="AE194" s="45">
        <f>S194*_xlfn.XLOOKUP($E194, EFs!$A:$A, EFs!$F:$F)*1000</f>
        <v>0</v>
      </c>
      <c r="AF194" s="34">
        <f t="shared" si="4"/>
        <v>0</v>
      </c>
      <c r="AG194" s="44"/>
      <c r="AH194" s="44"/>
      <c r="AI194" s="44"/>
    </row>
    <row r="195" spans="1:35" ht="18" hidden="1" customHeight="1" outlineLevel="1" x14ac:dyDescent="0.3">
      <c r="A195" s="50"/>
      <c r="B195" s="50"/>
      <c r="C195" s="27" t="str">
        <f>'Index Formatting'!$I$13</f>
        <v>O</v>
      </c>
      <c r="D195" s="50" t="s">
        <v>252</v>
      </c>
      <c r="E195" s="28">
        <v>274</v>
      </c>
      <c r="F195" s="28" t="s">
        <v>89</v>
      </c>
      <c r="G195" s="28" t="s">
        <v>70</v>
      </c>
      <c r="H195" s="44"/>
      <c r="I195" s="44"/>
      <c r="J195" s="44"/>
      <c r="K195" s="44"/>
      <c r="L195" s="44"/>
      <c r="M195" s="44"/>
      <c r="N195" s="44"/>
      <c r="O195" s="44"/>
      <c r="P195" s="44"/>
      <c r="Q195" s="44"/>
      <c r="R195" s="44"/>
      <c r="S195" s="44"/>
      <c r="T195" s="45">
        <f>H195*_xlfn.XLOOKUP($E195, EFs!$A:$A, EFs!$F:$F)*1000</f>
        <v>0</v>
      </c>
      <c r="U195" s="45">
        <f>I195*_xlfn.XLOOKUP($E195, EFs!$A:$A, EFs!$F:$F)*1000</f>
        <v>0</v>
      </c>
      <c r="V195" s="45">
        <f>J195*_xlfn.XLOOKUP($E195, EFs!$A:$A, EFs!$F:$F)*1000</f>
        <v>0</v>
      </c>
      <c r="W195" s="45">
        <f>K195*_xlfn.XLOOKUP($E195, EFs!$A:$A, EFs!$F:$F)*1000</f>
        <v>0</v>
      </c>
      <c r="X195" s="45">
        <f>L195*_xlfn.XLOOKUP($E195, EFs!$A:$A, EFs!$F:$F)*1000</f>
        <v>0</v>
      </c>
      <c r="Y195" s="45">
        <f>M195*_xlfn.XLOOKUP($E195, EFs!$A:$A, EFs!$F:$F)*1000</f>
        <v>0</v>
      </c>
      <c r="Z195" s="45">
        <f>N195*_xlfn.XLOOKUP($E195, EFs!$A:$A, EFs!$F:$F)*1000</f>
        <v>0</v>
      </c>
      <c r="AA195" s="45">
        <f>O195*_xlfn.XLOOKUP($E195, EFs!$A:$A, EFs!$F:$F)*1000</f>
        <v>0</v>
      </c>
      <c r="AB195" s="45">
        <f>P195*_xlfn.XLOOKUP($E195, EFs!$A:$A, EFs!$F:$F)*1000</f>
        <v>0</v>
      </c>
      <c r="AC195" s="45">
        <f>Q195*_xlfn.XLOOKUP($E195, EFs!$A:$A, EFs!$F:$F)*1000</f>
        <v>0</v>
      </c>
      <c r="AD195" s="45">
        <f>R195*_xlfn.XLOOKUP($E195, EFs!$A:$A, EFs!$F:$F)*1000</f>
        <v>0</v>
      </c>
      <c r="AE195" s="45">
        <f>S195*_xlfn.XLOOKUP($E195, EFs!$A:$A, EFs!$F:$F)*1000</f>
        <v>0</v>
      </c>
      <c r="AF195" s="34">
        <f t="shared" si="4"/>
        <v>0</v>
      </c>
      <c r="AG195" s="44"/>
      <c r="AH195" s="44"/>
      <c r="AI195" s="44"/>
    </row>
    <row r="196" spans="1:35" ht="18" hidden="1" customHeight="1" outlineLevel="1" x14ac:dyDescent="0.3">
      <c r="A196" s="50"/>
      <c r="B196" s="50"/>
      <c r="C196" s="27" t="str">
        <f>'Index Formatting'!$I$13</f>
        <v>O</v>
      </c>
      <c r="D196" s="50"/>
      <c r="E196" s="28">
        <v>275</v>
      </c>
      <c r="F196" s="28" t="s">
        <v>87</v>
      </c>
      <c r="G196" s="28" t="s">
        <v>70</v>
      </c>
      <c r="H196" s="44"/>
      <c r="I196" s="44"/>
      <c r="J196" s="44"/>
      <c r="K196" s="44"/>
      <c r="L196" s="44"/>
      <c r="M196" s="44"/>
      <c r="N196" s="44"/>
      <c r="O196" s="44"/>
      <c r="P196" s="44"/>
      <c r="Q196" s="44"/>
      <c r="R196" s="44"/>
      <c r="S196" s="44"/>
      <c r="T196" s="45">
        <f>H196*_xlfn.XLOOKUP($E196, EFs!$A:$A, EFs!$F:$F)*1000</f>
        <v>0</v>
      </c>
      <c r="U196" s="45">
        <f>I196*_xlfn.XLOOKUP($E196, EFs!$A:$A, EFs!$F:$F)*1000</f>
        <v>0</v>
      </c>
      <c r="V196" s="45">
        <f>J196*_xlfn.XLOOKUP($E196, EFs!$A:$A, EFs!$F:$F)*1000</f>
        <v>0</v>
      </c>
      <c r="W196" s="45">
        <f>K196*_xlfn.XLOOKUP($E196, EFs!$A:$A, EFs!$F:$F)*1000</f>
        <v>0</v>
      </c>
      <c r="X196" s="45">
        <f>L196*_xlfn.XLOOKUP($E196, EFs!$A:$A, EFs!$F:$F)*1000</f>
        <v>0</v>
      </c>
      <c r="Y196" s="45">
        <f>M196*_xlfn.XLOOKUP($E196, EFs!$A:$A, EFs!$F:$F)*1000</f>
        <v>0</v>
      </c>
      <c r="Z196" s="45">
        <f>N196*_xlfn.XLOOKUP($E196, EFs!$A:$A, EFs!$F:$F)*1000</f>
        <v>0</v>
      </c>
      <c r="AA196" s="45">
        <f>O196*_xlfn.XLOOKUP($E196, EFs!$A:$A, EFs!$F:$F)*1000</f>
        <v>0</v>
      </c>
      <c r="AB196" s="45">
        <f>P196*_xlfn.XLOOKUP($E196, EFs!$A:$A, EFs!$F:$F)*1000</f>
        <v>0</v>
      </c>
      <c r="AC196" s="45">
        <f>Q196*_xlfn.XLOOKUP($E196, EFs!$A:$A, EFs!$F:$F)*1000</f>
        <v>0</v>
      </c>
      <c r="AD196" s="45">
        <f>R196*_xlfn.XLOOKUP($E196, EFs!$A:$A, EFs!$F:$F)*1000</f>
        <v>0</v>
      </c>
      <c r="AE196" s="45">
        <f>S196*_xlfn.XLOOKUP($E196, EFs!$A:$A, EFs!$F:$F)*1000</f>
        <v>0</v>
      </c>
      <c r="AF196" s="34">
        <f t="shared" si="4"/>
        <v>0</v>
      </c>
      <c r="AG196" s="44"/>
      <c r="AH196" s="44"/>
      <c r="AI196" s="44"/>
    </row>
    <row r="197" spans="1:35" ht="18" hidden="1" customHeight="1" outlineLevel="1" x14ac:dyDescent="0.3">
      <c r="A197" s="50"/>
      <c r="B197" s="50"/>
      <c r="C197" s="27" t="str">
        <f>'Index Formatting'!$I$13</f>
        <v>O</v>
      </c>
      <c r="D197" s="50"/>
      <c r="E197" s="28">
        <v>276</v>
      </c>
      <c r="F197" s="28" t="s">
        <v>88</v>
      </c>
      <c r="G197" s="28" t="s">
        <v>70</v>
      </c>
      <c r="H197" s="44"/>
      <c r="I197" s="44"/>
      <c r="J197" s="44"/>
      <c r="K197" s="44"/>
      <c r="L197" s="44"/>
      <c r="M197" s="44"/>
      <c r="N197" s="44"/>
      <c r="O197" s="44"/>
      <c r="P197" s="44"/>
      <c r="Q197" s="44"/>
      <c r="R197" s="44"/>
      <c r="S197" s="44"/>
      <c r="T197" s="45">
        <f>H197*_xlfn.XLOOKUP($E197, EFs!$A:$A, EFs!$F:$F)*1000</f>
        <v>0</v>
      </c>
      <c r="U197" s="45">
        <f>I197*_xlfn.XLOOKUP($E197, EFs!$A:$A, EFs!$F:$F)*1000</f>
        <v>0</v>
      </c>
      <c r="V197" s="45">
        <f>J197*_xlfn.XLOOKUP($E197, EFs!$A:$A, EFs!$F:$F)*1000</f>
        <v>0</v>
      </c>
      <c r="W197" s="45">
        <f>K197*_xlfn.XLOOKUP($E197, EFs!$A:$A, EFs!$F:$F)*1000</f>
        <v>0</v>
      </c>
      <c r="X197" s="45">
        <f>L197*_xlfn.XLOOKUP($E197, EFs!$A:$A, EFs!$F:$F)*1000</f>
        <v>0</v>
      </c>
      <c r="Y197" s="45">
        <f>M197*_xlfn.XLOOKUP($E197, EFs!$A:$A, EFs!$F:$F)*1000</f>
        <v>0</v>
      </c>
      <c r="Z197" s="45">
        <f>N197*_xlfn.XLOOKUP($E197, EFs!$A:$A, EFs!$F:$F)*1000</f>
        <v>0</v>
      </c>
      <c r="AA197" s="45">
        <f>O197*_xlfn.XLOOKUP($E197, EFs!$A:$A, EFs!$F:$F)*1000</f>
        <v>0</v>
      </c>
      <c r="AB197" s="45">
        <f>P197*_xlfn.XLOOKUP($E197, EFs!$A:$A, EFs!$F:$F)*1000</f>
        <v>0</v>
      </c>
      <c r="AC197" s="45">
        <f>Q197*_xlfn.XLOOKUP($E197, EFs!$A:$A, EFs!$F:$F)*1000</f>
        <v>0</v>
      </c>
      <c r="AD197" s="45">
        <f>R197*_xlfn.XLOOKUP($E197, EFs!$A:$A, EFs!$F:$F)*1000</f>
        <v>0</v>
      </c>
      <c r="AE197" s="45">
        <f>S197*_xlfn.XLOOKUP($E197, EFs!$A:$A, EFs!$F:$F)*1000</f>
        <v>0</v>
      </c>
      <c r="AF197" s="34">
        <f t="shared" si="4"/>
        <v>0</v>
      </c>
      <c r="AG197" s="44"/>
      <c r="AH197" s="44"/>
      <c r="AI197" s="44"/>
    </row>
    <row r="198" spans="1:35" ht="18" customHeight="1" collapsed="1" x14ac:dyDescent="0.3">
      <c r="A198" s="49" t="s">
        <v>33</v>
      </c>
      <c r="B198" s="49"/>
      <c r="C198" s="49"/>
      <c r="D198" s="49"/>
      <c r="E198" s="49"/>
      <c r="F198" s="49"/>
      <c r="G198" s="49"/>
      <c r="H198" s="41"/>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3"/>
      <c r="AF198" s="34">
        <f>SUM(AF199:AF235)</f>
        <v>0</v>
      </c>
      <c r="AG198" s="44"/>
      <c r="AH198" s="44"/>
      <c r="AI198" s="44"/>
    </row>
    <row r="199" spans="1:35" ht="18" hidden="1" customHeight="1" outlineLevel="1" x14ac:dyDescent="0.3">
      <c r="A199" s="50">
        <v>8</v>
      </c>
      <c r="B199" s="50" t="s">
        <v>33</v>
      </c>
      <c r="C199" s="27" t="str">
        <f>'Index Formatting'!$I$17</f>
        <v>M</v>
      </c>
      <c r="D199" s="50" t="s">
        <v>71</v>
      </c>
      <c r="E199" s="28">
        <f>IF(_xlfn.XLOOKUP(F199, Lookups!B:B, Lookups!A:A) = 0, 0, 276+_xlfn.XLOOKUP(F199, Lookups!B:B, Lookups!A:A))</f>
        <v>0</v>
      </c>
      <c r="F199" s="28" t="s">
        <v>101</v>
      </c>
      <c r="G199" s="28" t="s">
        <v>70</v>
      </c>
      <c r="H199" s="44"/>
      <c r="I199" s="44"/>
      <c r="J199" s="44"/>
      <c r="K199" s="44"/>
      <c r="L199" s="44"/>
      <c r="M199" s="44"/>
      <c r="N199" s="44"/>
      <c r="O199" s="44"/>
      <c r="P199" s="44"/>
      <c r="Q199" s="44"/>
      <c r="R199" s="44"/>
      <c r="S199" s="44"/>
      <c r="T199" s="45">
        <f>H199*_xlfn.XLOOKUP($E199, EFs!$A:$A, EFs!$F:$F)*1000</f>
        <v>0</v>
      </c>
      <c r="U199" s="45">
        <f>I199*_xlfn.XLOOKUP($E199, EFs!$A:$A, EFs!$F:$F)*1000</f>
        <v>0</v>
      </c>
      <c r="V199" s="45">
        <f>J199*_xlfn.XLOOKUP($E199, EFs!$A:$A, EFs!$F:$F)*1000</f>
        <v>0</v>
      </c>
      <c r="W199" s="45">
        <f>K199*_xlfn.XLOOKUP($E199, EFs!$A:$A, EFs!$F:$F)*1000</f>
        <v>0</v>
      </c>
      <c r="X199" s="45">
        <f>L199*_xlfn.XLOOKUP($E199, EFs!$A:$A, EFs!$F:$F)*1000</f>
        <v>0</v>
      </c>
      <c r="Y199" s="45">
        <f>M199*_xlfn.XLOOKUP($E199, EFs!$A:$A, EFs!$F:$F)*1000</f>
        <v>0</v>
      </c>
      <c r="Z199" s="45">
        <f>N199*_xlfn.XLOOKUP($E199, EFs!$A:$A, EFs!$F:$F)*1000</f>
        <v>0</v>
      </c>
      <c r="AA199" s="45">
        <f>O199*_xlfn.XLOOKUP($E199, EFs!$A:$A, EFs!$F:$F)*1000</f>
        <v>0</v>
      </c>
      <c r="AB199" s="45">
        <f>P199*_xlfn.XLOOKUP($E199, EFs!$A:$A, EFs!$F:$F)*1000</f>
        <v>0</v>
      </c>
      <c r="AC199" s="45">
        <f>Q199*_xlfn.XLOOKUP($E199, EFs!$A:$A, EFs!$F:$F)*1000</f>
        <v>0</v>
      </c>
      <c r="AD199" s="45">
        <f>R199*_xlfn.XLOOKUP($E199, EFs!$A:$A, EFs!$F:$F)*1000</f>
        <v>0</v>
      </c>
      <c r="AE199" s="45">
        <f>S199*_xlfn.XLOOKUP($E199, EFs!$A:$A, EFs!$F:$F)*1000</f>
        <v>0</v>
      </c>
      <c r="AF199" s="34">
        <f t="shared" si="4"/>
        <v>0</v>
      </c>
      <c r="AG199" s="44"/>
      <c r="AH199" s="44"/>
      <c r="AI199" s="44"/>
    </row>
    <row r="200" spans="1:35" ht="18" hidden="1" customHeight="1" outlineLevel="1" x14ac:dyDescent="0.3">
      <c r="A200" s="50"/>
      <c r="B200" s="50"/>
      <c r="C200" s="27" t="str">
        <f>'Index Formatting'!$I$17</f>
        <v>M</v>
      </c>
      <c r="D200" s="50"/>
      <c r="E200" s="28">
        <f>IF(_xlfn.XLOOKUP(F200, Lookups!B:B, Lookups!A:A) = 0, 0, 276+_xlfn.XLOOKUP(F200, Lookups!B:B, Lookups!A:A))</f>
        <v>0</v>
      </c>
      <c r="F200" s="28" t="s">
        <v>101</v>
      </c>
      <c r="G200" s="28" t="s">
        <v>70</v>
      </c>
      <c r="H200" s="44"/>
      <c r="I200" s="44"/>
      <c r="J200" s="44"/>
      <c r="K200" s="44"/>
      <c r="L200" s="44"/>
      <c r="M200" s="44"/>
      <c r="N200" s="44"/>
      <c r="O200" s="44"/>
      <c r="P200" s="44"/>
      <c r="Q200" s="44"/>
      <c r="R200" s="44"/>
      <c r="S200" s="44"/>
      <c r="T200" s="45">
        <f>H200*_xlfn.XLOOKUP($E200, EFs!$A:$A, EFs!$F:$F)*1000</f>
        <v>0</v>
      </c>
      <c r="U200" s="45">
        <f>I200*_xlfn.XLOOKUP($E200, EFs!$A:$A, EFs!$F:$F)*1000</f>
        <v>0</v>
      </c>
      <c r="V200" s="45">
        <f>J200*_xlfn.XLOOKUP($E200, EFs!$A:$A, EFs!$F:$F)*1000</f>
        <v>0</v>
      </c>
      <c r="W200" s="45">
        <f>K200*_xlfn.XLOOKUP($E200, EFs!$A:$A, EFs!$F:$F)*1000</f>
        <v>0</v>
      </c>
      <c r="X200" s="45">
        <f>L200*_xlfn.XLOOKUP($E200, EFs!$A:$A, EFs!$F:$F)*1000</f>
        <v>0</v>
      </c>
      <c r="Y200" s="45">
        <f>M200*_xlfn.XLOOKUP($E200, EFs!$A:$A, EFs!$F:$F)*1000</f>
        <v>0</v>
      </c>
      <c r="Z200" s="45">
        <f>N200*_xlfn.XLOOKUP($E200, EFs!$A:$A, EFs!$F:$F)*1000</f>
        <v>0</v>
      </c>
      <c r="AA200" s="45">
        <f>O200*_xlfn.XLOOKUP($E200, EFs!$A:$A, EFs!$F:$F)*1000</f>
        <v>0</v>
      </c>
      <c r="AB200" s="45">
        <f>P200*_xlfn.XLOOKUP($E200, EFs!$A:$A, EFs!$F:$F)*1000</f>
        <v>0</v>
      </c>
      <c r="AC200" s="45">
        <f>Q200*_xlfn.XLOOKUP($E200, EFs!$A:$A, EFs!$F:$F)*1000</f>
        <v>0</v>
      </c>
      <c r="AD200" s="45">
        <f>R200*_xlfn.XLOOKUP($E200, EFs!$A:$A, EFs!$F:$F)*1000</f>
        <v>0</v>
      </c>
      <c r="AE200" s="45">
        <f>S200*_xlfn.XLOOKUP($E200, EFs!$A:$A, EFs!$F:$F)*1000</f>
        <v>0</v>
      </c>
      <c r="AF200" s="34">
        <f t="shared" si="4"/>
        <v>0</v>
      </c>
      <c r="AG200" s="44"/>
      <c r="AH200" s="44"/>
      <c r="AI200" s="44"/>
    </row>
    <row r="201" spans="1:35" ht="18" hidden="1" customHeight="1" outlineLevel="1" x14ac:dyDescent="0.3">
      <c r="A201" s="50"/>
      <c r="B201" s="50"/>
      <c r="C201" s="27" t="str">
        <f>'Index Formatting'!$I$17</f>
        <v>M</v>
      </c>
      <c r="D201" s="50"/>
      <c r="E201" s="28">
        <f>IF(_xlfn.XLOOKUP(F201, Lookups!B:B, Lookups!A:A) = 0, 0, 276+_xlfn.XLOOKUP(F201, Lookups!B:B, Lookups!A:A))</f>
        <v>0</v>
      </c>
      <c r="F201" s="28" t="s">
        <v>101</v>
      </c>
      <c r="G201" s="28" t="s">
        <v>70</v>
      </c>
      <c r="H201" s="44"/>
      <c r="I201" s="44"/>
      <c r="J201" s="44"/>
      <c r="K201" s="44"/>
      <c r="L201" s="44"/>
      <c r="M201" s="44"/>
      <c r="N201" s="44"/>
      <c r="O201" s="44"/>
      <c r="P201" s="44"/>
      <c r="Q201" s="44"/>
      <c r="R201" s="44"/>
      <c r="S201" s="44"/>
      <c r="T201" s="45">
        <f>H201*_xlfn.XLOOKUP($E201, EFs!$A:$A, EFs!$F:$F)*1000</f>
        <v>0</v>
      </c>
      <c r="U201" s="45">
        <f>I201*_xlfn.XLOOKUP($E201, EFs!$A:$A, EFs!$F:$F)*1000</f>
        <v>0</v>
      </c>
      <c r="V201" s="45">
        <f>J201*_xlfn.XLOOKUP($E201, EFs!$A:$A, EFs!$F:$F)*1000</f>
        <v>0</v>
      </c>
      <c r="W201" s="45">
        <f>K201*_xlfn.XLOOKUP($E201, EFs!$A:$A, EFs!$F:$F)*1000</f>
        <v>0</v>
      </c>
      <c r="X201" s="45">
        <f>L201*_xlfn.XLOOKUP($E201, EFs!$A:$A, EFs!$F:$F)*1000</f>
        <v>0</v>
      </c>
      <c r="Y201" s="45">
        <f>M201*_xlfn.XLOOKUP($E201, EFs!$A:$A, EFs!$F:$F)*1000</f>
        <v>0</v>
      </c>
      <c r="Z201" s="45">
        <f>N201*_xlfn.XLOOKUP($E201, EFs!$A:$A, EFs!$F:$F)*1000</f>
        <v>0</v>
      </c>
      <c r="AA201" s="45">
        <f>O201*_xlfn.XLOOKUP($E201, EFs!$A:$A, EFs!$F:$F)*1000</f>
        <v>0</v>
      </c>
      <c r="AB201" s="45">
        <f>P201*_xlfn.XLOOKUP($E201, EFs!$A:$A, EFs!$F:$F)*1000</f>
        <v>0</v>
      </c>
      <c r="AC201" s="45">
        <f>Q201*_xlfn.XLOOKUP($E201, EFs!$A:$A, EFs!$F:$F)*1000</f>
        <v>0</v>
      </c>
      <c r="AD201" s="45">
        <f>R201*_xlfn.XLOOKUP($E201, EFs!$A:$A, EFs!$F:$F)*1000</f>
        <v>0</v>
      </c>
      <c r="AE201" s="45">
        <f>S201*_xlfn.XLOOKUP($E201, EFs!$A:$A, EFs!$F:$F)*1000</f>
        <v>0</v>
      </c>
      <c r="AF201" s="34">
        <f t="shared" si="4"/>
        <v>0</v>
      </c>
      <c r="AG201" s="44"/>
      <c r="AH201" s="44"/>
      <c r="AI201" s="44"/>
    </row>
    <row r="202" spans="1:35" ht="18" hidden="1" customHeight="1" outlineLevel="1" x14ac:dyDescent="0.3">
      <c r="A202" s="50"/>
      <c r="B202" s="50"/>
      <c r="C202" s="27" t="str">
        <f>'Index Formatting'!$I$17</f>
        <v>M</v>
      </c>
      <c r="D202" s="50"/>
      <c r="E202" s="28">
        <f>IF(_xlfn.XLOOKUP(F202, Lookups!B:B, Lookups!A:A) = 0, 0, 276+_xlfn.XLOOKUP(F202, Lookups!B:B, Lookups!A:A))</f>
        <v>0</v>
      </c>
      <c r="F202" s="28" t="s">
        <v>101</v>
      </c>
      <c r="G202" s="28" t="s">
        <v>70</v>
      </c>
      <c r="H202" s="44"/>
      <c r="I202" s="44"/>
      <c r="J202" s="44"/>
      <c r="K202" s="44"/>
      <c r="L202" s="44"/>
      <c r="M202" s="44"/>
      <c r="N202" s="44"/>
      <c r="O202" s="44"/>
      <c r="P202" s="44"/>
      <c r="Q202" s="44"/>
      <c r="R202" s="44"/>
      <c r="S202" s="44"/>
      <c r="T202" s="45">
        <f>H202*_xlfn.XLOOKUP($E202, EFs!$A:$A, EFs!$F:$F)*1000</f>
        <v>0</v>
      </c>
      <c r="U202" s="45">
        <f>I202*_xlfn.XLOOKUP($E202, EFs!$A:$A, EFs!$F:$F)*1000</f>
        <v>0</v>
      </c>
      <c r="V202" s="45">
        <f>J202*_xlfn.XLOOKUP($E202, EFs!$A:$A, EFs!$F:$F)*1000</f>
        <v>0</v>
      </c>
      <c r="W202" s="45">
        <f>K202*_xlfn.XLOOKUP($E202, EFs!$A:$A, EFs!$F:$F)*1000</f>
        <v>0</v>
      </c>
      <c r="X202" s="45">
        <f>L202*_xlfn.XLOOKUP($E202, EFs!$A:$A, EFs!$F:$F)*1000</f>
        <v>0</v>
      </c>
      <c r="Y202" s="45">
        <f>M202*_xlfn.XLOOKUP($E202, EFs!$A:$A, EFs!$F:$F)*1000</f>
        <v>0</v>
      </c>
      <c r="Z202" s="45">
        <f>N202*_xlfn.XLOOKUP($E202, EFs!$A:$A, EFs!$F:$F)*1000</f>
        <v>0</v>
      </c>
      <c r="AA202" s="45">
        <f>O202*_xlfn.XLOOKUP($E202, EFs!$A:$A, EFs!$F:$F)*1000</f>
        <v>0</v>
      </c>
      <c r="AB202" s="45">
        <f>P202*_xlfn.XLOOKUP($E202, EFs!$A:$A, EFs!$F:$F)*1000</f>
        <v>0</v>
      </c>
      <c r="AC202" s="45">
        <f>Q202*_xlfn.XLOOKUP($E202, EFs!$A:$A, EFs!$F:$F)*1000</f>
        <v>0</v>
      </c>
      <c r="AD202" s="45">
        <f>R202*_xlfn.XLOOKUP($E202, EFs!$A:$A, EFs!$F:$F)*1000</f>
        <v>0</v>
      </c>
      <c r="AE202" s="45">
        <f>S202*_xlfn.XLOOKUP($E202, EFs!$A:$A, EFs!$F:$F)*1000</f>
        <v>0</v>
      </c>
      <c r="AF202" s="34">
        <f t="shared" si="4"/>
        <v>0</v>
      </c>
      <c r="AG202" s="44"/>
      <c r="AH202" s="44"/>
      <c r="AI202" s="44"/>
    </row>
    <row r="203" spans="1:35" ht="18" hidden="1" customHeight="1" outlineLevel="1" x14ac:dyDescent="0.3">
      <c r="A203" s="50"/>
      <c r="B203" s="50"/>
      <c r="C203" s="27" t="str">
        <f>'Index Formatting'!$I$17</f>
        <v>M</v>
      </c>
      <c r="D203" s="50" t="s">
        <v>33</v>
      </c>
      <c r="E203" s="28">
        <v>303</v>
      </c>
      <c r="F203" s="28" t="s">
        <v>253</v>
      </c>
      <c r="G203" s="28" t="s">
        <v>254</v>
      </c>
      <c r="H203" s="44"/>
      <c r="I203" s="44"/>
      <c r="J203" s="44"/>
      <c r="K203" s="44"/>
      <c r="L203" s="44"/>
      <c r="M203" s="44"/>
      <c r="N203" s="44"/>
      <c r="O203" s="44"/>
      <c r="P203" s="44"/>
      <c r="Q203" s="44"/>
      <c r="R203" s="44"/>
      <c r="S203" s="44"/>
      <c r="T203" s="45">
        <f>H203*_xlfn.XLOOKUP($E203, EFs!$A:$A, EFs!$F:$F)*1000</f>
        <v>0</v>
      </c>
      <c r="U203" s="45">
        <f>I203*_xlfn.XLOOKUP($E203, EFs!$A:$A, EFs!$F:$F)*1000</f>
        <v>0</v>
      </c>
      <c r="V203" s="45">
        <f>J203*_xlfn.XLOOKUP($E203, EFs!$A:$A, EFs!$F:$F)*1000</f>
        <v>0</v>
      </c>
      <c r="W203" s="45">
        <f>K203*_xlfn.XLOOKUP($E203, EFs!$A:$A, EFs!$F:$F)*1000</f>
        <v>0</v>
      </c>
      <c r="X203" s="45">
        <f>L203*_xlfn.XLOOKUP($E203, EFs!$A:$A, EFs!$F:$F)*1000</f>
        <v>0</v>
      </c>
      <c r="Y203" s="45">
        <f>M203*_xlfn.XLOOKUP($E203, EFs!$A:$A, EFs!$F:$F)*1000</f>
        <v>0</v>
      </c>
      <c r="Z203" s="45">
        <f>N203*_xlfn.XLOOKUP($E203, EFs!$A:$A, EFs!$F:$F)*1000</f>
        <v>0</v>
      </c>
      <c r="AA203" s="45">
        <f>O203*_xlfn.XLOOKUP($E203, EFs!$A:$A, EFs!$F:$F)*1000</f>
        <v>0</v>
      </c>
      <c r="AB203" s="45">
        <f>P203*_xlfn.XLOOKUP($E203, EFs!$A:$A, EFs!$F:$F)*1000</f>
        <v>0</v>
      </c>
      <c r="AC203" s="45">
        <f>Q203*_xlfn.XLOOKUP($E203, EFs!$A:$A, EFs!$F:$F)*1000</f>
        <v>0</v>
      </c>
      <c r="AD203" s="45">
        <f>R203*_xlfn.XLOOKUP($E203, EFs!$A:$A, EFs!$F:$F)*1000</f>
        <v>0</v>
      </c>
      <c r="AE203" s="45">
        <f>S203*_xlfn.XLOOKUP($E203, EFs!$A:$A, EFs!$F:$F)*1000</f>
        <v>0</v>
      </c>
      <c r="AF203" s="34">
        <f t="shared" si="4"/>
        <v>0</v>
      </c>
      <c r="AG203" s="44"/>
      <c r="AH203" s="44"/>
      <c r="AI203" s="44"/>
    </row>
    <row r="204" spans="1:35" ht="18" hidden="1" customHeight="1" outlineLevel="1" x14ac:dyDescent="0.3">
      <c r="A204" s="50"/>
      <c r="B204" s="50"/>
      <c r="C204" s="27" t="str">
        <f>'Index Formatting'!$I$17</f>
        <v>M</v>
      </c>
      <c r="D204" s="50"/>
      <c r="E204" s="28">
        <v>304</v>
      </c>
      <c r="F204" s="28" t="s">
        <v>255</v>
      </c>
      <c r="G204" s="28" t="s">
        <v>81</v>
      </c>
      <c r="H204" s="44"/>
      <c r="I204" s="44"/>
      <c r="J204" s="44"/>
      <c r="K204" s="44"/>
      <c r="L204" s="44"/>
      <c r="M204" s="44"/>
      <c r="N204" s="44"/>
      <c r="O204" s="44"/>
      <c r="P204" s="44"/>
      <c r="Q204" s="44"/>
      <c r="R204" s="44"/>
      <c r="S204" s="44"/>
      <c r="T204" s="45">
        <f>H204*_xlfn.XLOOKUP($E204, EFs!$A:$A, EFs!$F:$F)*1000</f>
        <v>0</v>
      </c>
      <c r="U204" s="45">
        <f>I204*_xlfn.XLOOKUP($E204, EFs!$A:$A, EFs!$F:$F)*1000</f>
        <v>0</v>
      </c>
      <c r="V204" s="45">
        <f>J204*_xlfn.XLOOKUP($E204, EFs!$A:$A, EFs!$F:$F)*1000</f>
        <v>0</v>
      </c>
      <c r="W204" s="45">
        <f>K204*_xlfn.XLOOKUP($E204, EFs!$A:$A, EFs!$F:$F)*1000</f>
        <v>0</v>
      </c>
      <c r="X204" s="45">
        <f>L204*_xlfn.XLOOKUP($E204, EFs!$A:$A, EFs!$F:$F)*1000</f>
        <v>0</v>
      </c>
      <c r="Y204" s="45">
        <f>M204*_xlfn.XLOOKUP($E204, EFs!$A:$A, EFs!$F:$F)*1000</f>
        <v>0</v>
      </c>
      <c r="Z204" s="45">
        <f>N204*_xlfn.XLOOKUP($E204, EFs!$A:$A, EFs!$F:$F)*1000</f>
        <v>0</v>
      </c>
      <c r="AA204" s="45">
        <f>O204*_xlfn.XLOOKUP($E204, EFs!$A:$A, EFs!$F:$F)*1000</f>
        <v>0</v>
      </c>
      <c r="AB204" s="45">
        <f>P204*_xlfn.XLOOKUP($E204, EFs!$A:$A, EFs!$F:$F)*1000</f>
        <v>0</v>
      </c>
      <c r="AC204" s="45">
        <f>Q204*_xlfn.XLOOKUP($E204, EFs!$A:$A, EFs!$F:$F)*1000</f>
        <v>0</v>
      </c>
      <c r="AD204" s="45">
        <f>R204*_xlfn.XLOOKUP($E204, EFs!$A:$A, EFs!$F:$F)*1000</f>
        <v>0</v>
      </c>
      <c r="AE204" s="45">
        <f>S204*_xlfn.XLOOKUP($E204, EFs!$A:$A, EFs!$F:$F)*1000</f>
        <v>0</v>
      </c>
      <c r="AF204" s="34">
        <f t="shared" si="4"/>
        <v>0</v>
      </c>
      <c r="AG204" s="44"/>
      <c r="AH204" s="44"/>
      <c r="AI204" s="44"/>
    </row>
    <row r="205" spans="1:35" ht="18" hidden="1" customHeight="1" outlineLevel="1" x14ac:dyDescent="0.3">
      <c r="A205" s="50"/>
      <c r="B205" s="50"/>
      <c r="C205" s="27" t="str">
        <f>'Index Formatting'!$I$17</f>
        <v>M</v>
      </c>
      <c r="D205" s="50"/>
      <c r="E205" s="28">
        <v>305</v>
      </c>
      <c r="F205" s="28" t="s">
        <v>256</v>
      </c>
      <c r="G205" s="28" t="s">
        <v>81</v>
      </c>
      <c r="H205" s="44"/>
      <c r="I205" s="44"/>
      <c r="J205" s="44"/>
      <c r="K205" s="44"/>
      <c r="L205" s="44"/>
      <c r="M205" s="44"/>
      <c r="N205" s="44"/>
      <c r="O205" s="44"/>
      <c r="P205" s="44"/>
      <c r="Q205" s="44"/>
      <c r="R205" s="44"/>
      <c r="S205" s="44"/>
      <c r="T205" s="45">
        <f>H205*_xlfn.XLOOKUP($E205, EFs!$A:$A, EFs!$F:$F)*1000</f>
        <v>0</v>
      </c>
      <c r="U205" s="45">
        <f>I205*_xlfn.XLOOKUP($E205, EFs!$A:$A, EFs!$F:$F)*1000</f>
        <v>0</v>
      </c>
      <c r="V205" s="45">
        <f>J205*_xlfn.XLOOKUP($E205, EFs!$A:$A, EFs!$F:$F)*1000</f>
        <v>0</v>
      </c>
      <c r="W205" s="45">
        <f>K205*_xlfn.XLOOKUP($E205, EFs!$A:$A, EFs!$F:$F)*1000</f>
        <v>0</v>
      </c>
      <c r="X205" s="45">
        <f>L205*_xlfn.XLOOKUP($E205, EFs!$A:$A, EFs!$F:$F)*1000</f>
        <v>0</v>
      </c>
      <c r="Y205" s="45">
        <f>M205*_xlfn.XLOOKUP($E205, EFs!$A:$A, EFs!$F:$F)*1000</f>
        <v>0</v>
      </c>
      <c r="Z205" s="45">
        <f>N205*_xlfn.XLOOKUP($E205, EFs!$A:$A, EFs!$F:$F)*1000</f>
        <v>0</v>
      </c>
      <c r="AA205" s="45">
        <f>O205*_xlfn.XLOOKUP($E205, EFs!$A:$A, EFs!$F:$F)*1000</f>
        <v>0</v>
      </c>
      <c r="AB205" s="45">
        <f>P205*_xlfn.XLOOKUP($E205, EFs!$A:$A, EFs!$F:$F)*1000</f>
        <v>0</v>
      </c>
      <c r="AC205" s="45">
        <f>Q205*_xlfn.XLOOKUP($E205, EFs!$A:$A, EFs!$F:$F)*1000</f>
        <v>0</v>
      </c>
      <c r="AD205" s="45">
        <f>R205*_xlfn.XLOOKUP($E205, EFs!$A:$A, EFs!$F:$F)*1000</f>
        <v>0</v>
      </c>
      <c r="AE205" s="45">
        <f>S205*_xlfn.XLOOKUP($E205, EFs!$A:$A, EFs!$F:$F)*1000</f>
        <v>0</v>
      </c>
      <c r="AF205" s="34">
        <f t="shared" si="4"/>
        <v>0</v>
      </c>
      <c r="AG205" s="44"/>
      <c r="AH205" s="44"/>
      <c r="AI205" s="44"/>
    </row>
    <row r="206" spans="1:35" ht="18" hidden="1" customHeight="1" outlineLevel="1" x14ac:dyDescent="0.3">
      <c r="A206" s="50"/>
      <c r="B206" s="50"/>
      <c r="C206" s="27" t="str">
        <f>'Index Formatting'!$I$17</f>
        <v>M</v>
      </c>
      <c r="D206" s="50"/>
      <c r="E206" s="28">
        <v>306</v>
      </c>
      <c r="F206" s="28" t="s">
        <v>257</v>
      </c>
      <c r="G206" s="28" t="s">
        <v>81</v>
      </c>
      <c r="H206" s="44"/>
      <c r="I206" s="44"/>
      <c r="J206" s="44"/>
      <c r="K206" s="44"/>
      <c r="L206" s="44"/>
      <c r="M206" s="44"/>
      <c r="N206" s="44"/>
      <c r="O206" s="44"/>
      <c r="P206" s="44"/>
      <c r="Q206" s="44"/>
      <c r="R206" s="44"/>
      <c r="S206" s="44"/>
      <c r="T206" s="45">
        <f>H206*_xlfn.XLOOKUP($E206, EFs!$A:$A, EFs!$F:$F)*1000</f>
        <v>0</v>
      </c>
      <c r="U206" s="45">
        <f>I206*_xlfn.XLOOKUP($E206, EFs!$A:$A, EFs!$F:$F)*1000</f>
        <v>0</v>
      </c>
      <c r="V206" s="45">
        <f>J206*_xlfn.XLOOKUP($E206, EFs!$A:$A, EFs!$F:$F)*1000</f>
        <v>0</v>
      </c>
      <c r="W206" s="45">
        <f>K206*_xlfn.XLOOKUP($E206, EFs!$A:$A, EFs!$F:$F)*1000</f>
        <v>0</v>
      </c>
      <c r="X206" s="45">
        <f>L206*_xlfn.XLOOKUP($E206, EFs!$A:$A, EFs!$F:$F)*1000</f>
        <v>0</v>
      </c>
      <c r="Y206" s="45">
        <f>M206*_xlfn.XLOOKUP($E206, EFs!$A:$A, EFs!$F:$F)*1000</f>
        <v>0</v>
      </c>
      <c r="Z206" s="45">
        <f>N206*_xlfn.XLOOKUP($E206, EFs!$A:$A, EFs!$F:$F)*1000</f>
        <v>0</v>
      </c>
      <c r="AA206" s="45">
        <f>O206*_xlfn.XLOOKUP($E206, EFs!$A:$A, EFs!$F:$F)*1000</f>
        <v>0</v>
      </c>
      <c r="AB206" s="45">
        <f>P206*_xlfn.XLOOKUP($E206, EFs!$A:$A, EFs!$F:$F)*1000</f>
        <v>0</v>
      </c>
      <c r="AC206" s="45">
        <f>Q206*_xlfn.XLOOKUP($E206, EFs!$A:$A, EFs!$F:$F)*1000</f>
        <v>0</v>
      </c>
      <c r="AD206" s="45">
        <f>R206*_xlfn.XLOOKUP($E206, EFs!$A:$A, EFs!$F:$F)*1000</f>
        <v>0</v>
      </c>
      <c r="AE206" s="45">
        <f>S206*_xlfn.XLOOKUP($E206, EFs!$A:$A, EFs!$F:$F)*1000</f>
        <v>0</v>
      </c>
      <c r="AF206" s="34">
        <f t="shared" si="4"/>
        <v>0</v>
      </c>
      <c r="AG206" s="44"/>
      <c r="AH206" s="44"/>
      <c r="AI206" s="44"/>
    </row>
    <row r="207" spans="1:35" ht="18" hidden="1" customHeight="1" outlineLevel="1" x14ac:dyDescent="0.3">
      <c r="A207" s="50"/>
      <c r="B207" s="50"/>
      <c r="C207" s="27" t="str">
        <f>'Index Formatting'!$I$17</f>
        <v>M</v>
      </c>
      <c r="D207" s="50"/>
      <c r="E207" s="28">
        <v>307</v>
      </c>
      <c r="F207" s="28" t="s">
        <v>258</v>
      </c>
      <c r="G207" s="28" t="s">
        <v>81</v>
      </c>
      <c r="H207" s="44"/>
      <c r="I207" s="44"/>
      <c r="J207" s="44"/>
      <c r="K207" s="44"/>
      <c r="L207" s="44"/>
      <c r="M207" s="44"/>
      <c r="N207" s="44"/>
      <c r="O207" s="44"/>
      <c r="P207" s="44"/>
      <c r="Q207" s="44"/>
      <c r="R207" s="44"/>
      <c r="S207" s="44"/>
      <c r="T207" s="45">
        <f>H207*_xlfn.XLOOKUP($E207, EFs!$A:$A, EFs!$F:$F)*1000</f>
        <v>0</v>
      </c>
      <c r="U207" s="45">
        <f>I207*_xlfn.XLOOKUP($E207, EFs!$A:$A, EFs!$F:$F)*1000</f>
        <v>0</v>
      </c>
      <c r="V207" s="45">
        <f>J207*_xlfn.XLOOKUP($E207, EFs!$A:$A, EFs!$F:$F)*1000</f>
        <v>0</v>
      </c>
      <c r="W207" s="45">
        <f>K207*_xlfn.XLOOKUP($E207, EFs!$A:$A, EFs!$F:$F)*1000</f>
        <v>0</v>
      </c>
      <c r="X207" s="45">
        <f>L207*_xlfn.XLOOKUP($E207, EFs!$A:$A, EFs!$F:$F)*1000</f>
        <v>0</v>
      </c>
      <c r="Y207" s="45">
        <f>M207*_xlfn.XLOOKUP($E207, EFs!$A:$A, EFs!$F:$F)*1000</f>
        <v>0</v>
      </c>
      <c r="Z207" s="45">
        <f>N207*_xlfn.XLOOKUP($E207, EFs!$A:$A, EFs!$F:$F)*1000</f>
        <v>0</v>
      </c>
      <c r="AA207" s="45">
        <f>O207*_xlfn.XLOOKUP($E207, EFs!$A:$A, EFs!$F:$F)*1000</f>
        <v>0</v>
      </c>
      <c r="AB207" s="45">
        <f>P207*_xlfn.XLOOKUP($E207, EFs!$A:$A, EFs!$F:$F)*1000</f>
        <v>0</v>
      </c>
      <c r="AC207" s="45">
        <f>Q207*_xlfn.XLOOKUP($E207, EFs!$A:$A, EFs!$F:$F)*1000</f>
        <v>0</v>
      </c>
      <c r="AD207" s="45">
        <f>R207*_xlfn.XLOOKUP($E207, EFs!$A:$A, EFs!$F:$F)*1000</f>
        <v>0</v>
      </c>
      <c r="AE207" s="45">
        <f>S207*_xlfn.XLOOKUP($E207, EFs!$A:$A, EFs!$F:$F)*1000</f>
        <v>0</v>
      </c>
      <c r="AF207" s="34">
        <f t="shared" si="4"/>
        <v>0</v>
      </c>
      <c r="AG207" s="44"/>
      <c r="AH207" s="44"/>
      <c r="AI207" s="44"/>
    </row>
    <row r="208" spans="1:35" ht="18" hidden="1" customHeight="1" outlineLevel="1" x14ac:dyDescent="0.3">
      <c r="A208" s="50"/>
      <c r="B208" s="50"/>
      <c r="C208" s="27" t="str">
        <f>'Index Formatting'!$I$17</f>
        <v>M</v>
      </c>
      <c r="D208" s="50"/>
      <c r="E208" s="28">
        <v>308</v>
      </c>
      <c r="F208" s="28" t="s">
        <v>259</v>
      </c>
      <c r="G208" s="28" t="s">
        <v>81</v>
      </c>
      <c r="H208" s="44"/>
      <c r="I208" s="44"/>
      <c r="J208" s="44"/>
      <c r="K208" s="44"/>
      <c r="L208" s="44"/>
      <c r="M208" s="44"/>
      <c r="N208" s="44"/>
      <c r="O208" s="44"/>
      <c r="P208" s="44"/>
      <c r="Q208" s="44"/>
      <c r="R208" s="44"/>
      <c r="S208" s="44"/>
      <c r="T208" s="45">
        <f>H208*_xlfn.XLOOKUP($E208, EFs!$A:$A, EFs!$F:$F)*1000</f>
        <v>0</v>
      </c>
      <c r="U208" s="45">
        <f>I208*_xlfn.XLOOKUP($E208, EFs!$A:$A, EFs!$F:$F)*1000</f>
        <v>0</v>
      </c>
      <c r="V208" s="45">
        <f>J208*_xlfn.XLOOKUP($E208, EFs!$A:$A, EFs!$F:$F)*1000</f>
        <v>0</v>
      </c>
      <c r="W208" s="45">
        <f>K208*_xlfn.XLOOKUP($E208, EFs!$A:$A, EFs!$F:$F)*1000</f>
        <v>0</v>
      </c>
      <c r="X208" s="45">
        <f>L208*_xlfn.XLOOKUP($E208, EFs!$A:$A, EFs!$F:$F)*1000</f>
        <v>0</v>
      </c>
      <c r="Y208" s="45">
        <f>M208*_xlfn.XLOOKUP($E208, EFs!$A:$A, EFs!$F:$F)*1000</f>
        <v>0</v>
      </c>
      <c r="Z208" s="45">
        <f>N208*_xlfn.XLOOKUP($E208, EFs!$A:$A, EFs!$F:$F)*1000</f>
        <v>0</v>
      </c>
      <c r="AA208" s="45">
        <f>O208*_xlfn.XLOOKUP($E208, EFs!$A:$A, EFs!$F:$F)*1000</f>
        <v>0</v>
      </c>
      <c r="AB208" s="45">
        <f>P208*_xlfn.XLOOKUP($E208, EFs!$A:$A, EFs!$F:$F)*1000</f>
        <v>0</v>
      </c>
      <c r="AC208" s="45">
        <f>Q208*_xlfn.XLOOKUP($E208, EFs!$A:$A, EFs!$F:$F)*1000</f>
        <v>0</v>
      </c>
      <c r="AD208" s="45">
        <f>R208*_xlfn.XLOOKUP($E208, EFs!$A:$A, EFs!$F:$F)*1000</f>
        <v>0</v>
      </c>
      <c r="AE208" s="45">
        <f>S208*_xlfn.XLOOKUP($E208, EFs!$A:$A, EFs!$F:$F)*1000</f>
        <v>0</v>
      </c>
      <c r="AF208" s="34">
        <f t="shared" si="4"/>
        <v>0</v>
      </c>
      <c r="AG208" s="44"/>
      <c r="AH208" s="44"/>
      <c r="AI208" s="44"/>
    </row>
    <row r="209" spans="1:35" ht="18" hidden="1" customHeight="1" outlineLevel="1" x14ac:dyDescent="0.3">
      <c r="A209" s="50"/>
      <c r="B209" s="50"/>
      <c r="C209" s="27" t="str">
        <f>'Index Formatting'!$I$17</f>
        <v>M</v>
      </c>
      <c r="D209" s="50"/>
      <c r="E209" s="28">
        <v>309</v>
      </c>
      <c r="F209" s="28" t="s">
        <v>260</v>
      </c>
      <c r="G209" s="28" t="s">
        <v>81</v>
      </c>
      <c r="H209" s="44"/>
      <c r="I209" s="44"/>
      <c r="J209" s="44"/>
      <c r="K209" s="44"/>
      <c r="L209" s="44"/>
      <c r="M209" s="44"/>
      <c r="N209" s="44"/>
      <c r="O209" s="44"/>
      <c r="P209" s="44"/>
      <c r="Q209" s="44"/>
      <c r="R209" s="44"/>
      <c r="S209" s="44"/>
      <c r="T209" s="45">
        <f>H209*_xlfn.XLOOKUP($E209, EFs!$A:$A, EFs!$F:$F)*1000</f>
        <v>0</v>
      </c>
      <c r="U209" s="45">
        <f>I209*_xlfn.XLOOKUP($E209, EFs!$A:$A, EFs!$F:$F)*1000</f>
        <v>0</v>
      </c>
      <c r="V209" s="45">
        <f>J209*_xlfn.XLOOKUP($E209, EFs!$A:$A, EFs!$F:$F)*1000</f>
        <v>0</v>
      </c>
      <c r="W209" s="45">
        <f>K209*_xlfn.XLOOKUP($E209, EFs!$A:$A, EFs!$F:$F)*1000</f>
        <v>0</v>
      </c>
      <c r="X209" s="45">
        <f>L209*_xlfn.XLOOKUP($E209, EFs!$A:$A, EFs!$F:$F)*1000</f>
        <v>0</v>
      </c>
      <c r="Y209" s="45">
        <f>M209*_xlfn.XLOOKUP($E209, EFs!$A:$A, EFs!$F:$F)*1000</f>
        <v>0</v>
      </c>
      <c r="Z209" s="45">
        <f>N209*_xlfn.XLOOKUP($E209, EFs!$A:$A, EFs!$F:$F)*1000</f>
        <v>0</v>
      </c>
      <c r="AA209" s="45">
        <f>O209*_xlfn.XLOOKUP($E209, EFs!$A:$A, EFs!$F:$F)*1000</f>
        <v>0</v>
      </c>
      <c r="AB209" s="45">
        <f>P209*_xlfn.XLOOKUP($E209, EFs!$A:$A, EFs!$F:$F)*1000</f>
        <v>0</v>
      </c>
      <c r="AC209" s="45">
        <f>Q209*_xlfn.XLOOKUP($E209, EFs!$A:$A, EFs!$F:$F)*1000</f>
        <v>0</v>
      </c>
      <c r="AD209" s="45">
        <f>R209*_xlfn.XLOOKUP($E209, EFs!$A:$A, EFs!$F:$F)*1000</f>
        <v>0</v>
      </c>
      <c r="AE209" s="45">
        <f>S209*_xlfn.XLOOKUP($E209, EFs!$A:$A, EFs!$F:$F)*1000</f>
        <v>0</v>
      </c>
      <c r="AF209" s="34">
        <f t="shared" si="4"/>
        <v>0</v>
      </c>
      <c r="AG209" s="44"/>
      <c r="AH209" s="44"/>
      <c r="AI209" s="44"/>
    </row>
    <row r="210" spans="1:35" ht="18" hidden="1" customHeight="1" outlineLevel="1" x14ac:dyDescent="0.3">
      <c r="A210" s="50"/>
      <c r="B210" s="50"/>
      <c r="C210" s="27" t="str">
        <f>'Index Formatting'!$I$17</f>
        <v>M</v>
      </c>
      <c r="D210" s="50"/>
      <c r="E210" s="28">
        <v>310</v>
      </c>
      <c r="F210" s="28" t="s">
        <v>261</v>
      </c>
      <c r="G210" s="28" t="s">
        <v>81</v>
      </c>
      <c r="H210" s="44"/>
      <c r="I210" s="44"/>
      <c r="J210" s="44"/>
      <c r="K210" s="44"/>
      <c r="L210" s="44"/>
      <c r="M210" s="44"/>
      <c r="N210" s="44"/>
      <c r="O210" s="44"/>
      <c r="P210" s="44"/>
      <c r="Q210" s="44"/>
      <c r="R210" s="44"/>
      <c r="S210" s="44"/>
      <c r="T210" s="45">
        <f>H210*_xlfn.XLOOKUP($E210, EFs!$A:$A, EFs!$F:$F)*1000</f>
        <v>0</v>
      </c>
      <c r="U210" s="45">
        <f>I210*_xlfn.XLOOKUP($E210, EFs!$A:$A, EFs!$F:$F)*1000</f>
        <v>0</v>
      </c>
      <c r="V210" s="45">
        <f>J210*_xlfn.XLOOKUP($E210, EFs!$A:$A, EFs!$F:$F)*1000</f>
        <v>0</v>
      </c>
      <c r="W210" s="45">
        <f>K210*_xlfn.XLOOKUP($E210, EFs!$A:$A, EFs!$F:$F)*1000</f>
        <v>0</v>
      </c>
      <c r="X210" s="45">
        <f>L210*_xlfn.XLOOKUP($E210, EFs!$A:$A, EFs!$F:$F)*1000</f>
        <v>0</v>
      </c>
      <c r="Y210" s="45">
        <f>M210*_xlfn.XLOOKUP($E210, EFs!$A:$A, EFs!$F:$F)*1000</f>
        <v>0</v>
      </c>
      <c r="Z210" s="45">
        <f>N210*_xlfn.XLOOKUP($E210, EFs!$A:$A, EFs!$F:$F)*1000</f>
        <v>0</v>
      </c>
      <c r="AA210" s="45">
        <f>O210*_xlfn.XLOOKUP($E210, EFs!$A:$A, EFs!$F:$F)*1000</f>
        <v>0</v>
      </c>
      <c r="AB210" s="45">
        <f>P210*_xlfn.XLOOKUP($E210, EFs!$A:$A, EFs!$F:$F)*1000</f>
        <v>0</v>
      </c>
      <c r="AC210" s="45">
        <f>Q210*_xlfn.XLOOKUP($E210, EFs!$A:$A, EFs!$F:$F)*1000</f>
        <v>0</v>
      </c>
      <c r="AD210" s="45">
        <f>R210*_xlfn.XLOOKUP($E210, EFs!$A:$A, EFs!$F:$F)*1000</f>
        <v>0</v>
      </c>
      <c r="AE210" s="45">
        <f>S210*_xlfn.XLOOKUP($E210, EFs!$A:$A, EFs!$F:$F)*1000</f>
        <v>0</v>
      </c>
      <c r="AF210" s="34">
        <f t="shared" ref="AF210:AF247" si="5">SUM(T210:AE210)</f>
        <v>0</v>
      </c>
      <c r="AG210" s="44"/>
      <c r="AH210" s="44"/>
      <c r="AI210" s="44"/>
    </row>
    <row r="211" spans="1:35" ht="18" hidden="1" customHeight="1" outlineLevel="1" x14ac:dyDescent="0.3">
      <c r="A211" s="50"/>
      <c r="B211" s="50"/>
      <c r="C211" s="27" t="str">
        <f>'Index Formatting'!$I$17</f>
        <v>M</v>
      </c>
      <c r="D211" s="50"/>
      <c r="E211" s="28">
        <v>311</v>
      </c>
      <c r="F211" s="28" t="s">
        <v>262</v>
      </c>
      <c r="G211" s="28" t="s">
        <v>81</v>
      </c>
      <c r="H211" s="44"/>
      <c r="I211" s="44"/>
      <c r="J211" s="44"/>
      <c r="K211" s="44"/>
      <c r="L211" s="44"/>
      <c r="M211" s="44"/>
      <c r="N211" s="44"/>
      <c r="O211" s="44"/>
      <c r="P211" s="44"/>
      <c r="Q211" s="44"/>
      <c r="R211" s="44"/>
      <c r="S211" s="44"/>
      <c r="T211" s="45">
        <f>H211*_xlfn.XLOOKUP($E211, EFs!$A:$A, EFs!$F:$F)*1000</f>
        <v>0</v>
      </c>
      <c r="U211" s="45">
        <f>I211*_xlfn.XLOOKUP($E211, EFs!$A:$A, EFs!$F:$F)*1000</f>
        <v>0</v>
      </c>
      <c r="V211" s="45">
        <f>J211*_xlfn.XLOOKUP($E211, EFs!$A:$A, EFs!$F:$F)*1000</f>
        <v>0</v>
      </c>
      <c r="W211" s="45">
        <f>K211*_xlfn.XLOOKUP($E211, EFs!$A:$A, EFs!$F:$F)*1000</f>
        <v>0</v>
      </c>
      <c r="X211" s="45">
        <f>L211*_xlfn.XLOOKUP($E211, EFs!$A:$A, EFs!$F:$F)*1000</f>
        <v>0</v>
      </c>
      <c r="Y211" s="45">
        <f>M211*_xlfn.XLOOKUP($E211, EFs!$A:$A, EFs!$F:$F)*1000</f>
        <v>0</v>
      </c>
      <c r="Z211" s="45">
        <f>N211*_xlfn.XLOOKUP($E211, EFs!$A:$A, EFs!$F:$F)*1000</f>
        <v>0</v>
      </c>
      <c r="AA211" s="45">
        <f>O211*_xlfn.XLOOKUP($E211, EFs!$A:$A, EFs!$F:$F)*1000</f>
        <v>0</v>
      </c>
      <c r="AB211" s="45">
        <f>P211*_xlfn.XLOOKUP($E211, EFs!$A:$A, EFs!$F:$F)*1000</f>
        <v>0</v>
      </c>
      <c r="AC211" s="45">
        <f>Q211*_xlfn.XLOOKUP($E211, EFs!$A:$A, EFs!$F:$F)*1000</f>
        <v>0</v>
      </c>
      <c r="AD211" s="45">
        <f>R211*_xlfn.XLOOKUP($E211, EFs!$A:$A, EFs!$F:$F)*1000</f>
        <v>0</v>
      </c>
      <c r="AE211" s="45">
        <f>S211*_xlfn.XLOOKUP($E211, EFs!$A:$A, EFs!$F:$F)*1000</f>
        <v>0</v>
      </c>
      <c r="AF211" s="34">
        <f t="shared" si="5"/>
        <v>0</v>
      </c>
      <c r="AG211" s="44"/>
      <c r="AH211" s="44"/>
      <c r="AI211" s="44"/>
    </row>
    <row r="212" spans="1:35" ht="18" hidden="1" customHeight="1" outlineLevel="1" x14ac:dyDescent="0.3">
      <c r="A212" s="50"/>
      <c r="B212" s="50"/>
      <c r="C212" s="27" t="str">
        <f>'Index Formatting'!$I$17</f>
        <v>M</v>
      </c>
      <c r="D212" s="50"/>
      <c r="E212" s="28">
        <v>312</v>
      </c>
      <c r="F212" s="28" t="s">
        <v>263</v>
      </c>
      <c r="G212" s="28" t="s">
        <v>81</v>
      </c>
      <c r="H212" s="44"/>
      <c r="I212" s="44"/>
      <c r="J212" s="44"/>
      <c r="K212" s="44"/>
      <c r="L212" s="44"/>
      <c r="M212" s="44"/>
      <c r="N212" s="44"/>
      <c r="O212" s="44"/>
      <c r="P212" s="44"/>
      <c r="Q212" s="44"/>
      <c r="R212" s="44"/>
      <c r="S212" s="44"/>
      <c r="T212" s="45">
        <f>H212*_xlfn.XLOOKUP($E212, EFs!$A:$A, EFs!$F:$F)*1000</f>
        <v>0</v>
      </c>
      <c r="U212" s="45">
        <f>I212*_xlfn.XLOOKUP($E212, EFs!$A:$A, EFs!$F:$F)*1000</f>
        <v>0</v>
      </c>
      <c r="V212" s="45">
        <f>J212*_xlfn.XLOOKUP($E212, EFs!$A:$A, EFs!$F:$F)*1000</f>
        <v>0</v>
      </c>
      <c r="W212" s="45">
        <f>K212*_xlfn.XLOOKUP($E212, EFs!$A:$A, EFs!$F:$F)*1000</f>
        <v>0</v>
      </c>
      <c r="X212" s="45">
        <f>L212*_xlfn.XLOOKUP($E212, EFs!$A:$A, EFs!$F:$F)*1000</f>
        <v>0</v>
      </c>
      <c r="Y212" s="45">
        <f>M212*_xlfn.XLOOKUP($E212, EFs!$A:$A, EFs!$F:$F)*1000</f>
        <v>0</v>
      </c>
      <c r="Z212" s="45">
        <f>N212*_xlfn.XLOOKUP($E212, EFs!$A:$A, EFs!$F:$F)*1000</f>
        <v>0</v>
      </c>
      <c r="AA212" s="45">
        <f>O212*_xlfn.XLOOKUP($E212, EFs!$A:$A, EFs!$F:$F)*1000</f>
        <v>0</v>
      </c>
      <c r="AB212" s="45">
        <f>P212*_xlfn.XLOOKUP($E212, EFs!$A:$A, EFs!$F:$F)*1000</f>
        <v>0</v>
      </c>
      <c r="AC212" s="45">
        <f>Q212*_xlfn.XLOOKUP($E212, EFs!$A:$A, EFs!$F:$F)*1000</f>
        <v>0</v>
      </c>
      <c r="AD212" s="45">
        <f>R212*_xlfn.XLOOKUP($E212, EFs!$A:$A, EFs!$F:$F)*1000</f>
        <v>0</v>
      </c>
      <c r="AE212" s="45">
        <f>S212*_xlfn.XLOOKUP($E212, EFs!$A:$A, EFs!$F:$F)*1000</f>
        <v>0</v>
      </c>
      <c r="AF212" s="34">
        <f t="shared" si="5"/>
        <v>0</v>
      </c>
      <c r="AG212" s="44"/>
      <c r="AH212" s="44"/>
      <c r="AI212" s="44"/>
    </row>
    <row r="213" spans="1:35" ht="18" hidden="1" customHeight="1" outlineLevel="1" x14ac:dyDescent="0.3">
      <c r="A213" s="50"/>
      <c r="B213" s="50"/>
      <c r="C213" s="27" t="str">
        <f>'Index Formatting'!$I$17</f>
        <v>M</v>
      </c>
      <c r="D213" s="50"/>
      <c r="E213" s="28">
        <v>313</v>
      </c>
      <c r="F213" s="28" t="s">
        <v>264</v>
      </c>
      <c r="G213" s="28" t="s">
        <v>81</v>
      </c>
      <c r="H213" s="44"/>
      <c r="I213" s="44"/>
      <c r="J213" s="44"/>
      <c r="K213" s="44"/>
      <c r="L213" s="44"/>
      <c r="M213" s="44"/>
      <c r="N213" s="44"/>
      <c r="O213" s="44"/>
      <c r="P213" s="44"/>
      <c r="Q213" s="44"/>
      <c r="R213" s="44"/>
      <c r="S213" s="44"/>
      <c r="T213" s="45">
        <f>H213*_xlfn.XLOOKUP($E213, EFs!$A:$A, EFs!$F:$F)*1000</f>
        <v>0</v>
      </c>
      <c r="U213" s="45">
        <f>I213*_xlfn.XLOOKUP($E213, EFs!$A:$A, EFs!$F:$F)*1000</f>
        <v>0</v>
      </c>
      <c r="V213" s="45">
        <f>J213*_xlfn.XLOOKUP($E213, EFs!$A:$A, EFs!$F:$F)*1000</f>
        <v>0</v>
      </c>
      <c r="W213" s="45">
        <f>K213*_xlfn.XLOOKUP($E213, EFs!$A:$A, EFs!$F:$F)*1000</f>
        <v>0</v>
      </c>
      <c r="X213" s="45">
        <f>L213*_xlfn.XLOOKUP($E213, EFs!$A:$A, EFs!$F:$F)*1000</f>
        <v>0</v>
      </c>
      <c r="Y213" s="45">
        <f>M213*_xlfn.XLOOKUP($E213, EFs!$A:$A, EFs!$F:$F)*1000</f>
        <v>0</v>
      </c>
      <c r="Z213" s="45">
        <f>N213*_xlfn.XLOOKUP($E213, EFs!$A:$A, EFs!$F:$F)*1000</f>
        <v>0</v>
      </c>
      <c r="AA213" s="45">
        <f>O213*_xlfn.XLOOKUP($E213, EFs!$A:$A, EFs!$F:$F)*1000</f>
        <v>0</v>
      </c>
      <c r="AB213" s="45">
        <f>P213*_xlfn.XLOOKUP($E213, EFs!$A:$A, EFs!$F:$F)*1000</f>
        <v>0</v>
      </c>
      <c r="AC213" s="45">
        <f>Q213*_xlfn.XLOOKUP($E213, EFs!$A:$A, EFs!$F:$F)*1000</f>
        <v>0</v>
      </c>
      <c r="AD213" s="45">
        <f>R213*_xlfn.XLOOKUP($E213, EFs!$A:$A, EFs!$F:$F)*1000</f>
        <v>0</v>
      </c>
      <c r="AE213" s="45">
        <f>S213*_xlfn.XLOOKUP($E213, EFs!$A:$A, EFs!$F:$F)*1000</f>
        <v>0</v>
      </c>
      <c r="AF213" s="34">
        <f t="shared" si="5"/>
        <v>0</v>
      </c>
      <c r="AG213" s="44"/>
      <c r="AH213" s="44"/>
      <c r="AI213" s="44"/>
    </row>
    <row r="214" spans="1:35" ht="18" hidden="1" customHeight="1" outlineLevel="1" x14ac:dyDescent="0.3">
      <c r="A214" s="50"/>
      <c r="B214" s="50"/>
      <c r="C214" s="27" t="str">
        <f>'Index Formatting'!$I$17</f>
        <v>M</v>
      </c>
      <c r="D214" s="50"/>
      <c r="E214" s="28">
        <v>314</v>
      </c>
      <c r="F214" s="28" t="s">
        <v>265</v>
      </c>
      <c r="G214" s="28" t="s">
        <v>81</v>
      </c>
      <c r="H214" s="44"/>
      <c r="I214" s="44"/>
      <c r="J214" s="44"/>
      <c r="K214" s="44"/>
      <c r="L214" s="44"/>
      <c r="M214" s="44"/>
      <c r="N214" s="44"/>
      <c r="O214" s="44"/>
      <c r="P214" s="44"/>
      <c r="Q214" s="44"/>
      <c r="R214" s="44"/>
      <c r="S214" s="44"/>
      <c r="T214" s="45">
        <f>H214*_xlfn.XLOOKUP($E214, EFs!$A:$A, EFs!$F:$F)*1000</f>
        <v>0</v>
      </c>
      <c r="U214" s="45">
        <f>I214*_xlfn.XLOOKUP($E214, EFs!$A:$A, EFs!$F:$F)*1000</f>
        <v>0</v>
      </c>
      <c r="V214" s="45">
        <f>J214*_xlfn.XLOOKUP($E214, EFs!$A:$A, EFs!$F:$F)*1000</f>
        <v>0</v>
      </c>
      <c r="W214" s="45">
        <f>K214*_xlfn.XLOOKUP($E214, EFs!$A:$A, EFs!$F:$F)*1000</f>
        <v>0</v>
      </c>
      <c r="X214" s="45">
        <f>L214*_xlfn.XLOOKUP($E214, EFs!$A:$A, EFs!$F:$F)*1000</f>
        <v>0</v>
      </c>
      <c r="Y214" s="45">
        <f>M214*_xlfn.XLOOKUP($E214, EFs!$A:$A, EFs!$F:$F)*1000</f>
        <v>0</v>
      </c>
      <c r="Z214" s="45">
        <f>N214*_xlfn.XLOOKUP($E214, EFs!$A:$A, EFs!$F:$F)*1000</f>
        <v>0</v>
      </c>
      <c r="AA214" s="45">
        <f>O214*_xlfn.XLOOKUP($E214, EFs!$A:$A, EFs!$F:$F)*1000</f>
        <v>0</v>
      </c>
      <c r="AB214" s="45">
        <f>P214*_xlfn.XLOOKUP($E214, EFs!$A:$A, EFs!$F:$F)*1000</f>
        <v>0</v>
      </c>
      <c r="AC214" s="45">
        <f>Q214*_xlfn.XLOOKUP($E214, EFs!$A:$A, EFs!$F:$F)*1000</f>
        <v>0</v>
      </c>
      <c r="AD214" s="45">
        <f>R214*_xlfn.XLOOKUP($E214, EFs!$A:$A, EFs!$F:$F)*1000</f>
        <v>0</v>
      </c>
      <c r="AE214" s="45">
        <f>S214*_xlfn.XLOOKUP($E214, EFs!$A:$A, EFs!$F:$F)*1000</f>
        <v>0</v>
      </c>
      <c r="AF214" s="34">
        <f t="shared" si="5"/>
        <v>0</v>
      </c>
      <c r="AG214" s="44"/>
      <c r="AH214" s="44"/>
      <c r="AI214" s="44"/>
    </row>
    <row r="215" spans="1:35" ht="18" hidden="1" customHeight="1" outlineLevel="1" x14ac:dyDescent="0.3">
      <c r="A215" s="50"/>
      <c r="B215" s="50"/>
      <c r="C215" s="27" t="str">
        <f>'Index Formatting'!$I$17</f>
        <v>M</v>
      </c>
      <c r="D215" s="50"/>
      <c r="E215" s="28">
        <v>315</v>
      </c>
      <c r="F215" s="28" t="s">
        <v>266</v>
      </c>
      <c r="G215" s="28" t="s">
        <v>81</v>
      </c>
      <c r="H215" s="44"/>
      <c r="I215" s="44"/>
      <c r="J215" s="44"/>
      <c r="K215" s="44"/>
      <c r="L215" s="44"/>
      <c r="M215" s="44"/>
      <c r="N215" s="44"/>
      <c r="O215" s="44"/>
      <c r="P215" s="44"/>
      <c r="Q215" s="44"/>
      <c r="R215" s="44"/>
      <c r="S215" s="44"/>
      <c r="T215" s="45">
        <f>H215*_xlfn.XLOOKUP($E215, EFs!$A:$A, EFs!$F:$F)*1000</f>
        <v>0</v>
      </c>
      <c r="U215" s="45">
        <f>I215*_xlfn.XLOOKUP($E215, EFs!$A:$A, EFs!$F:$F)*1000</f>
        <v>0</v>
      </c>
      <c r="V215" s="45">
        <f>J215*_xlfn.XLOOKUP($E215, EFs!$A:$A, EFs!$F:$F)*1000</f>
        <v>0</v>
      </c>
      <c r="W215" s="45">
        <f>K215*_xlfn.XLOOKUP($E215, EFs!$A:$A, EFs!$F:$F)*1000</f>
        <v>0</v>
      </c>
      <c r="X215" s="45">
        <f>L215*_xlfn.XLOOKUP($E215, EFs!$A:$A, EFs!$F:$F)*1000</f>
        <v>0</v>
      </c>
      <c r="Y215" s="45">
        <f>M215*_xlfn.XLOOKUP($E215, EFs!$A:$A, EFs!$F:$F)*1000</f>
        <v>0</v>
      </c>
      <c r="Z215" s="45">
        <f>N215*_xlfn.XLOOKUP($E215, EFs!$A:$A, EFs!$F:$F)*1000</f>
        <v>0</v>
      </c>
      <c r="AA215" s="45">
        <f>O215*_xlfn.XLOOKUP($E215, EFs!$A:$A, EFs!$F:$F)*1000</f>
        <v>0</v>
      </c>
      <c r="AB215" s="45">
        <f>P215*_xlfn.XLOOKUP($E215, EFs!$A:$A, EFs!$F:$F)*1000</f>
        <v>0</v>
      </c>
      <c r="AC215" s="45">
        <f>Q215*_xlfn.XLOOKUP($E215, EFs!$A:$A, EFs!$F:$F)*1000</f>
        <v>0</v>
      </c>
      <c r="AD215" s="45">
        <f>R215*_xlfn.XLOOKUP($E215, EFs!$A:$A, EFs!$F:$F)*1000</f>
        <v>0</v>
      </c>
      <c r="AE215" s="45">
        <f>S215*_xlfn.XLOOKUP($E215, EFs!$A:$A, EFs!$F:$F)*1000</f>
        <v>0</v>
      </c>
      <c r="AF215" s="34">
        <f t="shared" si="5"/>
        <v>0</v>
      </c>
      <c r="AG215" s="44"/>
      <c r="AH215" s="44"/>
      <c r="AI215" s="44"/>
    </row>
    <row r="216" spans="1:35" ht="18" hidden="1" customHeight="1" outlineLevel="1" x14ac:dyDescent="0.3">
      <c r="A216" s="50"/>
      <c r="B216" s="50"/>
      <c r="C216" s="27" t="str">
        <f>'Index Formatting'!$I$17</f>
        <v>M</v>
      </c>
      <c r="D216" s="50"/>
      <c r="E216" s="28">
        <v>316</v>
      </c>
      <c r="F216" s="28" t="s">
        <v>267</v>
      </c>
      <c r="G216" s="28" t="s">
        <v>81</v>
      </c>
      <c r="H216" s="44"/>
      <c r="I216" s="44"/>
      <c r="J216" s="44"/>
      <c r="K216" s="44"/>
      <c r="L216" s="44"/>
      <c r="M216" s="44"/>
      <c r="N216" s="44"/>
      <c r="O216" s="44"/>
      <c r="P216" s="44"/>
      <c r="Q216" s="44"/>
      <c r="R216" s="44"/>
      <c r="S216" s="44"/>
      <c r="T216" s="45">
        <f>H216*_xlfn.XLOOKUP($E216, EFs!$A:$A, EFs!$F:$F)*1000</f>
        <v>0</v>
      </c>
      <c r="U216" s="45">
        <f>I216*_xlfn.XLOOKUP($E216, EFs!$A:$A, EFs!$F:$F)*1000</f>
        <v>0</v>
      </c>
      <c r="V216" s="45">
        <f>J216*_xlfn.XLOOKUP($E216, EFs!$A:$A, EFs!$F:$F)*1000</f>
        <v>0</v>
      </c>
      <c r="W216" s="45">
        <f>K216*_xlfn.XLOOKUP($E216, EFs!$A:$A, EFs!$F:$F)*1000</f>
        <v>0</v>
      </c>
      <c r="X216" s="45">
        <f>L216*_xlfn.XLOOKUP($E216, EFs!$A:$A, EFs!$F:$F)*1000</f>
        <v>0</v>
      </c>
      <c r="Y216" s="45">
        <f>M216*_xlfn.XLOOKUP($E216, EFs!$A:$A, EFs!$F:$F)*1000</f>
        <v>0</v>
      </c>
      <c r="Z216" s="45">
        <f>N216*_xlfn.XLOOKUP($E216, EFs!$A:$A, EFs!$F:$F)*1000</f>
        <v>0</v>
      </c>
      <c r="AA216" s="45">
        <f>O216*_xlfn.XLOOKUP($E216, EFs!$A:$A, EFs!$F:$F)*1000</f>
        <v>0</v>
      </c>
      <c r="AB216" s="45">
        <f>P216*_xlfn.XLOOKUP($E216, EFs!$A:$A, EFs!$F:$F)*1000</f>
        <v>0</v>
      </c>
      <c r="AC216" s="45">
        <f>Q216*_xlfn.XLOOKUP($E216, EFs!$A:$A, EFs!$F:$F)*1000</f>
        <v>0</v>
      </c>
      <c r="AD216" s="45">
        <f>R216*_xlfn.XLOOKUP($E216, EFs!$A:$A, EFs!$F:$F)*1000</f>
        <v>0</v>
      </c>
      <c r="AE216" s="45">
        <f>S216*_xlfn.XLOOKUP($E216, EFs!$A:$A, EFs!$F:$F)*1000</f>
        <v>0</v>
      </c>
      <c r="AF216" s="34">
        <f t="shared" si="5"/>
        <v>0</v>
      </c>
      <c r="AG216" s="44"/>
      <c r="AH216" s="44"/>
      <c r="AI216" s="44"/>
    </row>
    <row r="217" spans="1:35" ht="18" hidden="1" customHeight="1" outlineLevel="1" x14ac:dyDescent="0.3">
      <c r="A217" s="50"/>
      <c r="B217" s="50"/>
      <c r="C217" s="27" t="str">
        <f>'Index Formatting'!$I$17</f>
        <v>M</v>
      </c>
      <c r="D217" s="50"/>
      <c r="E217" s="28">
        <v>317</v>
      </c>
      <c r="F217" s="28" t="s">
        <v>268</v>
      </c>
      <c r="G217" s="28" t="s">
        <v>81</v>
      </c>
      <c r="H217" s="44"/>
      <c r="I217" s="44"/>
      <c r="J217" s="44"/>
      <c r="K217" s="44"/>
      <c r="L217" s="44"/>
      <c r="M217" s="44"/>
      <c r="N217" s="44"/>
      <c r="O217" s="44"/>
      <c r="P217" s="44"/>
      <c r="Q217" s="44"/>
      <c r="R217" s="44"/>
      <c r="S217" s="44"/>
      <c r="T217" s="45">
        <f>H217*_xlfn.XLOOKUP($E217, EFs!$A:$A, EFs!$F:$F)*1000</f>
        <v>0</v>
      </c>
      <c r="U217" s="45">
        <f>I217*_xlfn.XLOOKUP($E217, EFs!$A:$A, EFs!$F:$F)*1000</f>
        <v>0</v>
      </c>
      <c r="V217" s="45">
        <f>J217*_xlfn.XLOOKUP($E217, EFs!$A:$A, EFs!$F:$F)*1000</f>
        <v>0</v>
      </c>
      <c r="W217" s="45">
        <f>K217*_xlfn.XLOOKUP($E217, EFs!$A:$A, EFs!$F:$F)*1000</f>
        <v>0</v>
      </c>
      <c r="X217" s="45">
        <f>L217*_xlfn.XLOOKUP($E217, EFs!$A:$A, EFs!$F:$F)*1000</f>
        <v>0</v>
      </c>
      <c r="Y217" s="45">
        <f>M217*_xlfn.XLOOKUP($E217, EFs!$A:$A, EFs!$F:$F)*1000</f>
        <v>0</v>
      </c>
      <c r="Z217" s="45">
        <f>N217*_xlfn.XLOOKUP($E217, EFs!$A:$A, EFs!$F:$F)*1000</f>
        <v>0</v>
      </c>
      <c r="AA217" s="45">
        <f>O217*_xlfn.XLOOKUP($E217, EFs!$A:$A, EFs!$F:$F)*1000</f>
        <v>0</v>
      </c>
      <c r="AB217" s="45">
        <f>P217*_xlfn.XLOOKUP($E217, EFs!$A:$A, EFs!$F:$F)*1000</f>
        <v>0</v>
      </c>
      <c r="AC217" s="45">
        <f>Q217*_xlfn.XLOOKUP($E217, EFs!$A:$A, EFs!$F:$F)*1000</f>
        <v>0</v>
      </c>
      <c r="AD217" s="45">
        <f>R217*_xlfn.XLOOKUP($E217, EFs!$A:$A, EFs!$F:$F)*1000</f>
        <v>0</v>
      </c>
      <c r="AE217" s="45">
        <f>S217*_xlfn.XLOOKUP($E217, EFs!$A:$A, EFs!$F:$F)*1000</f>
        <v>0</v>
      </c>
      <c r="AF217" s="34">
        <f t="shared" si="5"/>
        <v>0</v>
      </c>
      <c r="AG217" s="44"/>
      <c r="AH217" s="44"/>
      <c r="AI217" s="44"/>
    </row>
    <row r="218" spans="1:35" ht="18" hidden="1" customHeight="1" outlineLevel="1" x14ac:dyDescent="0.3">
      <c r="A218" s="50"/>
      <c r="B218" s="50"/>
      <c r="C218" s="27" t="str">
        <f>'Index Formatting'!$I$17</f>
        <v>M</v>
      </c>
      <c r="D218" s="50"/>
      <c r="E218" s="28">
        <v>318</v>
      </c>
      <c r="F218" s="28" t="s">
        <v>269</v>
      </c>
      <c r="G218" s="28" t="s">
        <v>81</v>
      </c>
      <c r="H218" s="44"/>
      <c r="I218" s="44"/>
      <c r="J218" s="44"/>
      <c r="K218" s="44"/>
      <c r="L218" s="44"/>
      <c r="M218" s="44"/>
      <c r="N218" s="44"/>
      <c r="O218" s="44"/>
      <c r="P218" s="44"/>
      <c r="Q218" s="44"/>
      <c r="R218" s="44"/>
      <c r="S218" s="44"/>
      <c r="T218" s="45">
        <f>H218*_xlfn.XLOOKUP($E218, EFs!$A:$A, EFs!$F:$F)*1000</f>
        <v>0</v>
      </c>
      <c r="U218" s="45">
        <f>I218*_xlfn.XLOOKUP($E218, EFs!$A:$A, EFs!$F:$F)*1000</f>
        <v>0</v>
      </c>
      <c r="V218" s="45">
        <f>J218*_xlfn.XLOOKUP($E218, EFs!$A:$A, EFs!$F:$F)*1000</f>
        <v>0</v>
      </c>
      <c r="W218" s="45">
        <f>K218*_xlfn.XLOOKUP($E218, EFs!$A:$A, EFs!$F:$F)*1000</f>
        <v>0</v>
      </c>
      <c r="X218" s="45">
        <f>L218*_xlfn.XLOOKUP($E218, EFs!$A:$A, EFs!$F:$F)*1000</f>
        <v>0</v>
      </c>
      <c r="Y218" s="45">
        <f>M218*_xlfn.XLOOKUP($E218, EFs!$A:$A, EFs!$F:$F)*1000</f>
        <v>0</v>
      </c>
      <c r="Z218" s="45">
        <f>N218*_xlfn.XLOOKUP($E218, EFs!$A:$A, EFs!$F:$F)*1000</f>
        <v>0</v>
      </c>
      <c r="AA218" s="45">
        <f>O218*_xlfn.XLOOKUP($E218, EFs!$A:$A, EFs!$F:$F)*1000</f>
        <v>0</v>
      </c>
      <c r="AB218" s="45">
        <f>P218*_xlfn.XLOOKUP($E218, EFs!$A:$A, EFs!$F:$F)*1000</f>
        <v>0</v>
      </c>
      <c r="AC218" s="45">
        <f>Q218*_xlfn.XLOOKUP($E218, EFs!$A:$A, EFs!$F:$F)*1000</f>
        <v>0</v>
      </c>
      <c r="AD218" s="45">
        <f>R218*_xlfn.XLOOKUP($E218, EFs!$A:$A, EFs!$F:$F)*1000</f>
        <v>0</v>
      </c>
      <c r="AE218" s="45">
        <f>S218*_xlfn.XLOOKUP($E218, EFs!$A:$A, EFs!$F:$F)*1000</f>
        <v>0</v>
      </c>
      <c r="AF218" s="34">
        <f t="shared" si="5"/>
        <v>0</v>
      </c>
      <c r="AG218" s="44"/>
      <c r="AH218" s="44"/>
      <c r="AI218" s="44"/>
    </row>
    <row r="219" spans="1:35" ht="18" hidden="1" customHeight="1" outlineLevel="1" x14ac:dyDescent="0.3">
      <c r="A219" s="50"/>
      <c r="B219" s="50"/>
      <c r="C219" s="27" t="str">
        <f>'Index Formatting'!$I$17</f>
        <v>M</v>
      </c>
      <c r="D219" s="50"/>
      <c r="E219" s="28">
        <v>319</v>
      </c>
      <c r="F219" s="28" t="s">
        <v>270</v>
      </c>
      <c r="G219" s="28" t="s">
        <v>81</v>
      </c>
      <c r="H219" s="44"/>
      <c r="I219" s="44"/>
      <c r="J219" s="44"/>
      <c r="K219" s="44"/>
      <c r="L219" s="44"/>
      <c r="M219" s="44"/>
      <c r="N219" s="44"/>
      <c r="O219" s="44"/>
      <c r="P219" s="44"/>
      <c r="Q219" s="44"/>
      <c r="R219" s="44"/>
      <c r="S219" s="44"/>
      <c r="T219" s="45">
        <f>H219*_xlfn.XLOOKUP($E219, EFs!$A:$A, EFs!$F:$F)*1000</f>
        <v>0</v>
      </c>
      <c r="U219" s="45">
        <f>I219*_xlfn.XLOOKUP($E219, EFs!$A:$A, EFs!$F:$F)*1000</f>
        <v>0</v>
      </c>
      <c r="V219" s="45">
        <f>J219*_xlfn.XLOOKUP($E219, EFs!$A:$A, EFs!$F:$F)*1000</f>
        <v>0</v>
      </c>
      <c r="W219" s="45">
        <f>K219*_xlfn.XLOOKUP($E219, EFs!$A:$A, EFs!$F:$F)*1000</f>
        <v>0</v>
      </c>
      <c r="X219" s="45">
        <f>L219*_xlfn.XLOOKUP($E219, EFs!$A:$A, EFs!$F:$F)*1000</f>
        <v>0</v>
      </c>
      <c r="Y219" s="45">
        <f>M219*_xlfn.XLOOKUP($E219, EFs!$A:$A, EFs!$F:$F)*1000</f>
        <v>0</v>
      </c>
      <c r="Z219" s="45">
        <f>N219*_xlfn.XLOOKUP($E219, EFs!$A:$A, EFs!$F:$F)*1000</f>
        <v>0</v>
      </c>
      <c r="AA219" s="45">
        <f>O219*_xlfn.XLOOKUP($E219, EFs!$A:$A, EFs!$F:$F)*1000</f>
        <v>0</v>
      </c>
      <c r="AB219" s="45">
        <f>P219*_xlfn.XLOOKUP($E219, EFs!$A:$A, EFs!$F:$F)*1000</f>
        <v>0</v>
      </c>
      <c r="AC219" s="45">
        <f>Q219*_xlfn.XLOOKUP($E219, EFs!$A:$A, EFs!$F:$F)*1000</f>
        <v>0</v>
      </c>
      <c r="AD219" s="45">
        <f>R219*_xlfn.XLOOKUP($E219, EFs!$A:$A, EFs!$F:$F)*1000</f>
        <v>0</v>
      </c>
      <c r="AE219" s="45">
        <f>S219*_xlfn.XLOOKUP($E219, EFs!$A:$A, EFs!$F:$F)*1000</f>
        <v>0</v>
      </c>
      <c r="AF219" s="34">
        <f t="shared" si="5"/>
        <v>0</v>
      </c>
      <c r="AG219" s="44"/>
      <c r="AH219" s="44"/>
      <c r="AI219" s="44"/>
    </row>
    <row r="220" spans="1:35" ht="18" hidden="1" customHeight="1" outlineLevel="1" x14ac:dyDescent="0.3">
      <c r="A220" s="50"/>
      <c r="B220" s="50"/>
      <c r="C220" s="27" t="str">
        <f>'Index Formatting'!$I$17</f>
        <v>M</v>
      </c>
      <c r="D220" s="50"/>
      <c r="E220" s="28">
        <v>320</v>
      </c>
      <c r="F220" s="28" t="s">
        <v>271</v>
      </c>
      <c r="G220" s="28" t="s">
        <v>81</v>
      </c>
      <c r="H220" s="44"/>
      <c r="I220" s="44"/>
      <c r="J220" s="44"/>
      <c r="K220" s="44"/>
      <c r="L220" s="44"/>
      <c r="M220" s="44"/>
      <c r="N220" s="44"/>
      <c r="O220" s="44"/>
      <c r="P220" s="44"/>
      <c r="Q220" s="44"/>
      <c r="R220" s="44"/>
      <c r="S220" s="44"/>
      <c r="T220" s="45">
        <f>H220*_xlfn.XLOOKUP($E220, EFs!$A:$A, EFs!$F:$F)*1000</f>
        <v>0</v>
      </c>
      <c r="U220" s="45">
        <f>I220*_xlfn.XLOOKUP($E220, EFs!$A:$A, EFs!$F:$F)*1000</f>
        <v>0</v>
      </c>
      <c r="V220" s="45">
        <f>J220*_xlfn.XLOOKUP($E220, EFs!$A:$A, EFs!$F:$F)*1000</f>
        <v>0</v>
      </c>
      <c r="W220" s="45">
        <f>K220*_xlfn.XLOOKUP($E220, EFs!$A:$A, EFs!$F:$F)*1000</f>
        <v>0</v>
      </c>
      <c r="X220" s="45">
        <f>L220*_xlfn.XLOOKUP($E220, EFs!$A:$A, EFs!$F:$F)*1000</f>
        <v>0</v>
      </c>
      <c r="Y220" s="45">
        <f>M220*_xlfn.XLOOKUP($E220, EFs!$A:$A, EFs!$F:$F)*1000</f>
        <v>0</v>
      </c>
      <c r="Z220" s="45">
        <f>N220*_xlfn.XLOOKUP($E220, EFs!$A:$A, EFs!$F:$F)*1000</f>
        <v>0</v>
      </c>
      <c r="AA220" s="45">
        <f>O220*_xlfn.XLOOKUP($E220, EFs!$A:$A, EFs!$F:$F)*1000</f>
        <v>0</v>
      </c>
      <c r="AB220" s="45">
        <f>P220*_xlfn.XLOOKUP($E220, EFs!$A:$A, EFs!$F:$F)*1000</f>
        <v>0</v>
      </c>
      <c r="AC220" s="45">
        <f>Q220*_xlfn.XLOOKUP($E220, EFs!$A:$A, EFs!$F:$F)*1000</f>
        <v>0</v>
      </c>
      <c r="AD220" s="45">
        <f>R220*_xlfn.XLOOKUP($E220, EFs!$A:$A, EFs!$F:$F)*1000</f>
        <v>0</v>
      </c>
      <c r="AE220" s="45">
        <f>S220*_xlfn.XLOOKUP($E220, EFs!$A:$A, EFs!$F:$F)*1000</f>
        <v>0</v>
      </c>
      <c r="AF220" s="34">
        <f t="shared" si="5"/>
        <v>0</v>
      </c>
      <c r="AG220" s="44"/>
      <c r="AH220" s="44"/>
      <c r="AI220" s="44"/>
    </row>
    <row r="221" spans="1:35" ht="18" hidden="1" customHeight="1" outlineLevel="1" x14ac:dyDescent="0.3">
      <c r="A221" s="50"/>
      <c r="B221" s="50"/>
      <c r="C221" s="27" t="str">
        <f>'Index Formatting'!$I$17</f>
        <v>M</v>
      </c>
      <c r="D221" s="50"/>
      <c r="E221" s="28">
        <v>321</v>
      </c>
      <c r="F221" s="28" t="s">
        <v>272</v>
      </c>
      <c r="G221" s="28" t="s">
        <v>81</v>
      </c>
      <c r="H221" s="44"/>
      <c r="I221" s="44"/>
      <c r="J221" s="44"/>
      <c r="K221" s="44"/>
      <c r="L221" s="44"/>
      <c r="M221" s="44"/>
      <c r="N221" s="44"/>
      <c r="O221" s="44"/>
      <c r="P221" s="44"/>
      <c r="Q221" s="44"/>
      <c r="R221" s="44"/>
      <c r="S221" s="44"/>
      <c r="T221" s="45">
        <f>H221*_xlfn.XLOOKUP($E221, EFs!$A:$A, EFs!$F:$F)*1000</f>
        <v>0</v>
      </c>
      <c r="U221" s="45">
        <f>I221*_xlfn.XLOOKUP($E221, EFs!$A:$A, EFs!$F:$F)*1000</f>
        <v>0</v>
      </c>
      <c r="V221" s="45">
        <f>J221*_xlfn.XLOOKUP($E221, EFs!$A:$A, EFs!$F:$F)*1000</f>
        <v>0</v>
      </c>
      <c r="W221" s="45">
        <f>K221*_xlfn.XLOOKUP($E221, EFs!$A:$A, EFs!$F:$F)*1000</f>
        <v>0</v>
      </c>
      <c r="X221" s="45">
        <f>L221*_xlfn.XLOOKUP($E221, EFs!$A:$A, EFs!$F:$F)*1000</f>
        <v>0</v>
      </c>
      <c r="Y221" s="45">
        <f>M221*_xlfn.XLOOKUP($E221, EFs!$A:$A, EFs!$F:$F)*1000</f>
        <v>0</v>
      </c>
      <c r="Z221" s="45">
        <f>N221*_xlfn.XLOOKUP($E221, EFs!$A:$A, EFs!$F:$F)*1000</f>
        <v>0</v>
      </c>
      <c r="AA221" s="45">
        <f>O221*_xlfn.XLOOKUP($E221, EFs!$A:$A, EFs!$F:$F)*1000</f>
        <v>0</v>
      </c>
      <c r="AB221" s="45">
        <f>P221*_xlfn.XLOOKUP($E221, EFs!$A:$A, EFs!$F:$F)*1000</f>
        <v>0</v>
      </c>
      <c r="AC221" s="45">
        <f>Q221*_xlfn.XLOOKUP($E221, EFs!$A:$A, EFs!$F:$F)*1000</f>
        <v>0</v>
      </c>
      <c r="AD221" s="45">
        <f>R221*_xlfn.XLOOKUP($E221, EFs!$A:$A, EFs!$F:$F)*1000</f>
        <v>0</v>
      </c>
      <c r="AE221" s="45">
        <f>S221*_xlfn.XLOOKUP($E221, EFs!$A:$A, EFs!$F:$F)*1000</f>
        <v>0</v>
      </c>
      <c r="AF221" s="34">
        <f t="shared" si="5"/>
        <v>0</v>
      </c>
      <c r="AG221" s="44"/>
      <c r="AH221" s="44"/>
      <c r="AI221" s="44"/>
    </row>
    <row r="222" spans="1:35" ht="18" hidden="1" customHeight="1" outlineLevel="1" x14ac:dyDescent="0.3">
      <c r="A222" s="50"/>
      <c r="B222" s="50"/>
      <c r="C222" s="27" t="str">
        <f>'Index Formatting'!$I$17</f>
        <v>M</v>
      </c>
      <c r="D222" s="50"/>
      <c r="E222" s="28">
        <v>322</v>
      </c>
      <c r="F222" s="28" t="s">
        <v>273</v>
      </c>
      <c r="G222" s="28" t="s">
        <v>81</v>
      </c>
      <c r="H222" s="44"/>
      <c r="I222" s="44"/>
      <c r="J222" s="44"/>
      <c r="K222" s="44"/>
      <c r="L222" s="44"/>
      <c r="M222" s="44"/>
      <c r="N222" s="44"/>
      <c r="O222" s="44"/>
      <c r="P222" s="44"/>
      <c r="Q222" s="44"/>
      <c r="R222" s="44"/>
      <c r="S222" s="44"/>
      <c r="T222" s="45">
        <f>H222*_xlfn.XLOOKUP($E222, EFs!$A:$A, EFs!$F:$F)*1000</f>
        <v>0</v>
      </c>
      <c r="U222" s="45">
        <f>I222*_xlfn.XLOOKUP($E222, EFs!$A:$A, EFs!$F:$F)*1000</f>
        <v>0</v>
      </c>
      <c r="V222" s="45">
        <f>J222*_xlfn.XLOOKUP($E222, EFs!$A:$A, EFs!$F:$F)*1000</f>
        <v>0</v>
      </c>
      <c r="W222" s="45">
        <f>K222*_xlfn.XLOOKUP($E222, EFs!$A:$A, EFs!$F:$F)*1000</f>
        <v>0</v>
      </c>
      <c r="X222" s="45">
        <f>L222*_xlfn.XLOOKUP($E222, EFs!$A:$A, EFs!$F:$F)*1000</f>
        <v>0</v>
      </c>
      <c r="Y222" s="45">
        <f>M222*_xlfn.XLOOKUP($E222, EFs!$A:$A, EFs!$F:$F)*1000</f>
        <v>0</v>
      </c>
      <c r="Z222" s="45">
        <f>N222*_xlfn.XLOOKUP($E222, EFs!$A:$A, EFs!$F:$F)*1000</f>
        <v>0</v>
      </c>
      <c r="AA222" s="45">
        <f>O222*_xlfn.XLOOKUP($E222, EFs!$A:$A, EFs!$F:$F)*1000</f>
        <v>0</v>
      </c>
      <c r="AB222" s="45">
        <f>P222*_xlfn.XLOOKUP($E222, EFs!$A:$A, EFs!$F:$F)*1000</f>
        <v>0</v>
      </c>
      <c r="AC222" s="45">
        <f>Q222*_xlfn.XLOOKUP($E222, EFs!$A:$A, EFs!$F:$F)*1000</f>
        <v>0</v>
      </c>
      <c r="AD222" s="45">
        <f>R222*_xlfn.XLOOKUP($E222, EFs!$A:$A, EFs!$F:$F)*1000</f>
        <v>0</v>
      </c>
      <c r="AE222" s="45">
        <f>S222*_xlfn.XLOOKUP($E222, EFs!$A:$A, EFs!$F:$F)*1000</f>
        <v>0</v>
      </c>
      <c r="AF222" s="34">
        <f t="shared" si="5"/>
        <v>0</v>
      </c>
      <c r="AG222" s="44"/>
      <c r="AH222" s="44"/>
      <c r="AI222" s="44"/>
    </row>
    <row r="223" spans="1:35" ht="18" hidden="1" customHeight="1" outlineLevel="1" x14ac:dyDescent="0.3">
      <c r="A223" s="50"/>
      <c r="B223" s="50"/>
      <c r="C223" s="27" t="str">
        <f>'Index Formatting'!$I$17</f>
        <v>M</v>
      </c>
      <c r="D223" s="50"/>
      <c r="E223" s="28">
        <v>323</v>
      </c>
      <c r="F223" s="28" t="s">
        <v>274</v>
      </c>
      <c r="G223" s="28" t="s">
        <v>81</v>
      </c>
      <c r="H223" s="44"/>
      <c r="I223" s="44"/>
      <c r="J223" s="44"/>
      <c r="K223" s="44"/>
      <c r="L223" s="44"/>
      <c r="M223" s="44"/>
      <c r="N223" s="44"/>
      <c r="O223" s="44"/>
      <c r="P223" s="44"/>
      <c r="Q223" s="44"/>
      <c r="R223" s="44"/>
      <c r="S223" s="44"/>
      <c r="T223" s="45">
        <f>H223*_xlfn.XLOOKUP($E223, EFs!$A:$A, EFs!$F:$F)*1000</f>
        <v>0</v>
      </c>
      <c r="U223" s="45">
        <f>I223*_xlfn.XLOOKUP($E223, EFs!$A:$A, EFs!$F:$F)*1000</f>
        <v>0</v>
      </c>
      <c r="V223" s="45">
        <f>J223*_xlfn.XLOOKUP($E223, EFs!$A:$A, EFs!$F:$F)*1000</f>
        <v>0</v>
      </c>
      <c r="W223" s="45">
        <f>K223*_xlfn.XLOOKUP($E223, EFs!$A:$A, EFs!$F:$F)*1000</f>
        <v>0</v>
      </c>
      <c r="X223" s="45">
        <f>L223*_xlfn.XLOOKUP($E223, EFs!$A:$A, EFs!$F:$F)*1000</f>
        <v>0</v>
      </c>
      <c r="Y223" s="45">
        <f>M223*_xlfn.XLOOKUP($E223, EFs!$A:$A, EFs!$F:$F)*1000</f>
        <v>0</v>
      </c>
      <c r="Z223" s="45">
        <f>N223*_xlfn.XLOOKUP($E223, EFs!$A:$A, EFs!$F:$F)*1000</f>
        <v>0</v>
      </c>
      <c r="AA223" s="45">
        <f>O223*_xlfn.XLOOKUP($E223, EFs!$A:$A, EFs!$F:$F)*1000</f>
        <v>0</v>
      </c>
      <c r="AB223" s="45">
        <f>P223*_xlfn.XLOOKUP($E223, EFs!$A:$A, EFs!$F:$F)*1000</f>
        <v>0</v>
      </c>
      <c r="AC223" s="45">
        <f>Q223*_xlfn.XLOOKUP($E223, EFs!$A:$A, EFs!$F:$F)*1000</f>
        <v>0</v>
      </c>
      <c r="AD223" s="45">
        <f>R223*_xlfn.XLOOKUP($E223, EFs!$A:$A, EFs!$F:$F)*1000</f>
        <v>0</v>
      </c>
      <c r="AE223" s="45">
        <f>S223*_xlfn.XLOOKUP($E223, EFs!$A:$A, EFs!$F:$F)*1000</f>
        <v>0</v>
      </c>
      <c r="AF223" s="34">
        <f t="shared" si="5"/>
        <v>0</v>
      </c>
      <c r="AG223" s="44"/>
      <c r="AH223" s="44"/>
      <c r="AI223" s="44"/>
    </row>
    <row r="224" spans="1:35" ht="18" hidden="1" customHeight="1" outlineLevel="1" x14ac:dyDescent="0.3">
      <c r="A224" s="50"/>
      <c r="B224" s="50"/>
      <c r="C224" s="27" t="str">
        <f>'Index Formatting'!$I$17</f>
        <v>M</v>
      </c>
      <c r="D224" s="50"/>
      <c r="E224" s="28">
        <v>324</v>
      </c>
      <c r="F224" s="28" t="s">
        <v>275</v>
      </c>
      <c r="G224" s="28" t="s">
        <v>81</v>
      </c>
      <c r="H224" s="44"/>
      <c r="I224" s="44"/>
      <c r="J224" s="44"/>
      <c r="K224" s="44"/>
      <c r="L224" s="44"/>
      <c r="M224" s="44"/>
      <c r="N224" s="44"/>
      <c r="O224" s="44"/>
      <c r="P224" s="44"/>
      <c r="Q224" s="44"/>
      <c r="R224" s="44"/>
      <c r="S224" s="44"/>
      <c r="T224" s="45">
        <f>H224*_xlfn.XLOOKUP($E224, EFs!$A:$A, EFs!$F:$F)*1000</f>
        <v>0</v>
      </c>
      <c r="U224" s="45">
        <f>I224*_xlfn.XLOOKUP($E224, EFs!$A:$A, EFs!$F:$F)*1000</f>
        <v>0</v>
      </c>
      <c r="V224" s="45">
        <f>J224*_xlfn.XLOOKUP($E224, EFs!$A:$A, EFs!$F:$F)*1000</f>
        <v>0</v>
      </c>
      <c r="W224" s="45">
        <f>K224*_xlfn.XLOOKUP($E224, EFs!$A:$A, EFs!$F:$F)*1000</f>
        <v>0</v>
      </c>
      <c r="X224" s="45">
        <f>L224*_xlfn.XLOOKUP($E224, EFs!$A:$A, EFs!$F:$F)*1000</f>
        <v>0</v>
      </c>
      <c r="Y224" s="45">
        <f>M224*_xlfn.XLOOKUP($E224, EFs!$A:$A, EFs!$F:$F)*1000</f>
        <v>0</v>
      </c>
      <c r="Z224" s="45">
        <f>N224*_xlfn.XLOOKUP($E224, EFs!$A:$A, EFs!$F:$F)*1000</f>
        <v>0</v>
      </c>
      <c r="AA224" s="45">
        <f>O224*_xlfn.XLOOKUP($E224, EFs!$A:$A, EFs!$F:$F)*1000</f>
        <v>0</v>
      </c>
      <c r="AB224" s="45">
        <f>P224*_xlfn.XLOOKUP($E224, EFs!$A:$A, EFs!$F:$F)*1000</f>
        <v>0</v>
      </c>
      <c r="AC224" s="45">
        <f>Q224*_xlfn.XLOOKUP($E224, EFs!$A:$A, EFs!$F:$F)*1000</f>
        <v>0</v>
      </c>
      <c r="AD224" s="45">
        <f>R224*_xlfn.XLOOKUP($E224, EFs!$A:$A, EFs!$F:$F)*1000</f>
        <v>0</v>
      </c>
      <c r="AE224" s="45">
        <f>S224*_xlfn.XLOOKUP($E224, EFs!$A:$A, EFs!$F:$F)*1000</f>
        <v>0</v>
      </c>
      <c r="AF224" s="34">
        <f t="shared" si="5"/>
        <v>0</v>
      </c>
      <c r="AG224" s="44"/>
      <c r="AH224" s="44"/>
      <c r="AI224" s="44"/>
    </row>
    <row r="225" spans="1:35" ht="18" hidden="1" customHeight="1" outlineLevel="1" x14ac:dyDescent="0.3">
      <c r="A225" s="50"/>
      <c r="B225" s="50"/>
      <c r="C225" s="27" t="str">
        <f>'Index Formatting'!$I$17</f>
        <v>M</v>
      </c>
      <c r="D225" s="50"/>
      <c r="E225" s="28">
        <v>325</v>
      </c>
      <c r="F225" s="28" t="s">
        <v>276</v>
      </c>
      <c r="G225" s="28" t="s">
        <v>81</v>
      </c>
      <c r="H225" s="44"/>
      <c r="I225" s="44"/>
      <c r="J225" s="44"/>
      <c r="K225" s="44"/>
      <c r="L225" s="44"/>
      <c r="M225" s="44"/>
      <c r="N225" s="44"/>
      <c r="O225" s="44"/>
      <c r="P225" s="44"/>
      <c r="Q225" s="44"/>
      <c r="R225" s="44"/>
      <c r="S225" s="44"/>
      <c r="T225" s="45">
        <f>H225*_xlfn.XLOOKUP($E225, EFs!$A:$A, EFs!$F:$F)*1000</f>
        <v>0</v>
      </c>
      <c r="U225" s="45">
        <f>I225*_xlfn.XLOOKUP($E225, EFs!$A:$A, EFs!$F:$F)*1000</f>
        <v>0</v>
      </c>
      <c r="V225" s="45">
        <f>J225*_xlfn.XLOOKUP($E225, EFs!$A:$A, EFs!$F:$F)*1000</f>
        <v>0</v>
      </c>
      <c r="W225" s="45">
        <f>K225*_xlfn.XLOOKUP($E225, EFs!$A:$A, EFs!$F:$F)*1000</f>
        <v>0</v>
      </c>
      <c r="X225" s="45">
        <f>L225*_xlfn.XLOOKUP($E225, EFs!$A:$A, EFs!$F:$F)*1000</f>
        <v>0</v>
      </c>
      <c r="Y225" s="45">
        <f>M225*_xlfn.XLOOKUP($E225, EFs!$A:$A, EFs!$F:$F)*1000</f>
        <v>0</v>
      </c>
      <c r="Z225" s="45">
        <f>N225*_xlfn.XLOOKUP($E225, EFs!$A:$A, EFs!$F:$F)*1000</f>
        <v>0</v>
      </c>
      <c r="AA225" s="45">
        <f>O225*_xlfn.XLOOKUP($E225, EFs!$A:$A, EFs!$F:$F)*1000</f>
        <v>0</v>
      </c>
      <c r="AB225" s="45">
        <f>P225*_xlfn.XLOOKUP($E225, EFs!$A:$A, EFs!$F:$F)*1000</f>
        <v>0</v>
      </c>
      <c r="AC225" s="45">
        <f>Q225*_xlfn.XLOOKUP($E225, EFs!$A:$A, EFs!$F:$F)*1000</f>
        <v>0</v>
      </c>
      <c r="AD225" s="45">
        <f>R225*_xlfn.XLOOKUP($E225, EFs!$A:$A, EFs!$F:$F)*1000</f>
        <v>0</v>
      </c>
      <c r="AE225" s="45">
        <f>S225*_xlfn.XLOOKUP($E225, EFs!$A:$A, EFs!$F:$F)*1000</f>
        <v>0</v>
      </c>
      <c r="AF225" s="34">
        <f t="shared" si="5"/>
        <v>0</v>
      </c>
      <c r="AG225" s="44"/>
      <c r="AH225" s="44"/>
      <c r="AI225" s="44"/>
    </row>
    <row r="226" spans="1:35" ht="18" hidden="1" customHeight="1" outlineLevel="1" x14ac:dyDescent="0.3">
      <c r="A226" s="50"/>
      <c r="B226" s="50"/>
      <c r="C226" s="27" t="str">
        <f>'Index Formatting'!$I$17</f>
        <v>M</v>
      </c>
      <c r="D226" s="50"/>
      <c r="E226" s="28">
        <v>326</v>
      </c>
      <c r="F226" s="28" t="s">
        <v>277</v>
      </c>
      <c r="G226" s="28" t="s">
        <v>81</v>
      </c>
      <c r="H226" s="44"/>
      <c r="I226" s="44"/>
      <c r="J226" s="44"/>
      <c r="K226" s="44"/>
      <c r="L226" s="44"/>
      <c r="M226" s="44"/>
      <c r="N226" s="44"/>
      <c r="O226" s="44"/>
      <c r="P226" s="44"/>
      <c r="Q226" s="44"/>
      <c r="R226" s="44"/>
      <c r="S226" s="44"/>
      <c r="T226" s="45">
        <f>H226*_xlfn.XLOOKUP($E226, EFs!$A:$A, EFs!$F:$F)*1000</f>
        <v>0</v>
      </c>
      <c r="U226" s="45">
        <f>I226*_xlfn.XLOOKUP($E226, EFs!$A:$A, EFs!$F:$F)*1000</f>
        <v>0</v>
      </c>
      <c r="V226" s="45">
        <f>J226*_xlfn.XLOOKUP($E226, EFs!$A:$A, EFs!$F:$F)*1000</f>
        <v>0</v>
      </c>
      <c r="W226" s="45">
        <f>K226*_xlfn.XLOOKUP($E226, EFs!$A:$A, EFs!$F:$F)*1000</f>
        <v>0</v>
      </c>
      <c r="X226" s="45">
        <f>L226*_xlfn.XLOOKUP($E226, EFs!$A:$A, EFs!$F:$F)*1000</f>
        <v>0</v>
      </c>
      <c r="Y226" s="45">
        <f>M226*_xlfn.XLOOKUP($E226, EFs!$A:$A, EFs!$F:$F)*1000</f>
        <v>0</v>
      </c>
      <c r="Z226" s="45">
        <f>N226*_xlfn.XLOOKUP($E226, EFs!$A:$A, EFs!$F:$F)*1000</f>
        <v>0</v>
      </c>
      <c r="AA226" s="45">
        <f>O226*_xlfn.XLOOKUP($E226, EFs!$A:$A, EFs!$F:$F)*1000</f>
        <v>0</v>
      </c>
      <c r="AB226" s="45">
        <f>P226*_xlfn.XLOOKUP($E226, EFs!$A:$A, EFs!$F:$F)*1000</f>
        <v>0</v>
      </c>
      <c r="AC226" s="45">
        <f>Q226*_xlfn.XLOOKUP($E226, EFs!$A:$A, EFs!$F:$F)*1000</f>
        <v>0</v>
      </c>
      <c r="AD226" s="45">
        <f>R226*_xlfn.XLOOKUP($E226, EFs!$A:$A, EFs!$F:$F)*1000</f>
        <v>0</v>
      </c>
      <c r="AE226" s="45">
        <f>S226*_xlfn.XLOOKUP($E226, EFs!$A:$A, EFs!$F:$F)*1000</f>
        <v>0</v>
      </c>
      <c r="AF226" s="34">
        <f t="shared" si="5"/>
        <v>0</v>
      </c>
      <c r="AG226" s="44"/>
      <c r="AH226" s="44"/>
      <c r="AI226" s="44"/>
    </row>
    <row r="227" spans="1:35" ht="18" hidden="1" customHeight="1" outlineLevel="1" x14ac:dyDescent="0.3">
      <c r="A227" s="50"/>
      <c r="B227" s="50"/>
      <c r="C227" s="27" t="str">
        <f>'Index Formatting'!$I$17</f>
        <v>M</v>
      </c>
      <c r="D227" s="50"/>
      <c r="E227" s="28">
        <v>327</v>
      </c>
      <c r="F227" s="28" t="s">
        <v>278</v>
      </c>
      <c r="G227" s="28" t="s">
        <v>81</v>
      </c>
      <c r="H227" s="44"/>
      <c r="I227" s="44"/>
      <c r="J227" s="44"/>
      <c r="K227" s="44"/>
      <c r="L227" s="44"/>
      <c r="M227" s="44"/>
      <c r="N227" s="44"/>
      <c r="O227" s="44"/>
      <c r="P227" s="44"/>
      <c r="Q227" s="44"/>
      <c r="R227" s="44"/>
      <c r="S227" s="44"/>
      <c r="T227" s="45">
        <f>H227*_xlfn.XLOOKUP($E227, EFs!$A:$A, EFs!$F:$F)*1000</f>
        <v>0</v>
      </c>
      <c r="U227" s="45">
        <f>I227*_xlfn.XLOOKUP($E227, EFs!$A:$A, EFs!$F:$F)*1000</f>
        <v>0</v>
      </c>
      <c r="V227" s="45">
        <f>J227*_xlfn.XLOOKUP($E227, EFs!$A:$A, EFs!$F:$F)*1000</f>
        <v>0</v>
      </c>
      <c r="W227" s="45">
        <f>K227*_xlfn.XLOOKUP($E227, EFs!$A:$A, EFs!$F:$F)*1000</f>
        <v>0</v>
      </c>
      <c r="X227" s="45">
        <f>L227*_xlfn.XLOOKUP($E227, EFs!$A:$A, EFs!$F:$F)*1000</f>
        <v>0</v>
      </c>
      <c r="Y227" s="45">
        <f>M227*_xlfn.XLOOKUP($E227, EFs!$A:$A, EFs!$F:$F)*1000</f>
        <v>0</v>
      </c>
      <c r="Z227" s="45">
        <f>N227*_xlfn.XLOOKUP($E227, EFs!$A:$A, EFs!$F:$F)*1000</f>
        <v>0</v>
      </c>
      <c r="AA227" s="45">
        <f>O227*_xlfn.XLOOKUP($E227, EFs!$A:$A, EFs!$F:$F)*1000</f>
        <v>0</v>
      </c>
      <c r="AB227" s="45">
        <f>P227*_xlfn.XLOOKUP($E227, EFs!$A:$A, EFs!$F:$F)*1000</f>
        <v>0</v>
      </c>
      <c r="AC227" s="45">
        <f>Q227*_xlfn.XLOOKUP($E227, EFs!$A:$A, EFs!$F:$F)*1000</f>
        <v>0</v>
      </c>
      <c r="AD227" s="45">
        <f>R227*_xlfn.XLOOKUP($E227, EFs!$A:$A, EFs!$F:$F)*1000</f>
        <v>0</v>
      </c>
      <c r="AE227" s="45">
        <f>S227*_xlfn.XLOOKUP($E227, EFs!$A:$A, EFs!$F:$F)*1000</f>
        <v>0</v>
      </c>
      <c r="AF227" s="34">
        <f t="shared" si="5"/>
        <v>0</v>
      </c>
      <c r="AG227" s="44"/>
      <c r="AH227" s="44"/>
      <c r="AI227" s="44"/>
    </row>
    <row r="228" spans="1:35" ht="18" hidden="1" customHeight="1" outlineLevel="1" x14ac:dyDescent="0.3">
      <c r="A228" s="50"/>
      <c r="B228" s="50"/>
      <c r="C228" s="27" t="str">
        <f>'Index Formatting'!$I$17</f>
        <v>M</v>
      </c>
      <c r="D228" s="50" t="s">
        <v>79</v>
      </c>
      <c r="E228" s="28">
        <v>328</v>
      </c>
      <c r="F228" s="28" t="s">
        <v>102</v>
      </c>
      <c r="G228" s="28" t="s">
        <v>70</v>
      </c>
      <c r="H228" s="44"/>
      <c r="I228" s="44"/>
      <c r="J228" s="44"/>
      <c r="K228" s="44"/>
      <c r="L228" s="44"/>
      <c r="M228" s="44"/>
      <c r="N228" s="44"/>
      <c r="O228" s="44"/>
      <c r="P228" s="44"/>
      <c r="Q228" s="44"/>
      <c r="R228" s="44"/>
      <c r="S228" s="44"/>
      <c r="T228" s="45">
        <f>H228*_xlfn.XLOOKUP($E228, EFs!$A:$A, EFs!$F:$F)*1000</f>
        <v>0</v>
      </c>
      <c r="U228" s="45">
        <f>I228*_xlfn.XLOOKUP($E228, EFs!$A:$A, EFs!$F:$F)*1000</f>
        <v>0</v>
      </c>
      <c r="V228" s="45">
        <f>J228*_xlfn.XLOOKUP($E228, EFs!$A:$A, EFs!$F:$F)*1000</f>
        <v>0</v>
      </c>
      <c r="W228" s="45">
        <f>K228*_xlfn.XLOOKUP($E228, EFs!$A:$A, EFs!$F:$F)*1000</f>
        <v>0</v>
      </c>
      <c r="X228" s="45">
        <f>L228*_xlfn.XLOOKUP($E228, EFs!$A:$A, EFs!$F:$F)*1000</f>
        <v>0</v>
      </c>
      <c r="Y228" s="45">
        <f>M228*_xlfn.XLOOKUP($E228, EFs!$A:$A, EFs!$F:$F)*1000</f>
        <v>0</v>
      </c>
      <c r="Z228" s="45">
        <f>N228*_xlfn.XLOOKUP($E228, EFs!$A:$A, EFs!$F:$F)*1000</f>
        <v>0</v>
      </c>
      <c r="AA228" s="45">
        <f>O228*_xlfn.XLOOKUP($E228, EFs!$A:$A, EFs!$F:$F)*1000</f>
        <v>0</v>
      </c>
      <c r="AB228" s="45">
        <f>P228*_xlfn.XLOOKUP($E228, EFs!$A:$A, EFs!$F:$F)*1000</f>
        <v>0</v>
      </c>
      <c r="AC228" s="45">
        <f>Q228*_xlfn.XLOOKUP($E228, EFs!$A:$A, EFs!$F:$F)*1000</f>
        <v>0</v>
      </c>
      <c r="AD228" s="45">
        <f>R228*_xlfn.XLOOKUP($E228, EFs!$A:$A, EFs!$F:$F)*1000</f>
        <v>0</v>
      </c>
      <c r="AE228" s="45">
        <f>S228*_xlfn.XLOOKUP($E228, EFs!$A:$A, EFs!$F:$F)*1000</f>
        <v>0</v>
      </c>
      <c r="AF228" s="34">
        <f t="shared" si="5"/>
        <v>0</v>
      </c>
      <c r="AG228" s="44"/>
      <c r="AH228" s="44"/>
      <c r="AI228" s="44"/>
    </row>
    <row r="229" spans="1:35" ht="18" hidden="1" customHeight="1" outlineLevel="1" x14ac:dyDescent="0.3">
      <c r="A229" s="50"/>
      <c r="B229" s="50"/>
      <c r="C229" s="27" t="str">
        <f>'Index Formatting'!$I$17</f>
        <v>M</v>
      </c>
      <c r="D229" s="50"/>
      <c r="E229" s="28">
        <v>329</v>
      </c>
      <c r="F229" s="28" t="s">
        <v>103</v>
      </c>
      <c r="G229" s="28" t="s">
        <v>70</v>
      </c>
      <c r="H229" s="44"/>
      <c r="I229" s="44"/>
      <c r="J229" s="44"/>
      <c r="K229" s="44"/>
      <c r="L229" s="44"/>
      <c r="M229" s="44"/>
      <c r="N229" s="44"/>
      <c r="O229" s="44"/>
      <c r="P229" s="44"/>
      <c r="Q229" s="44"/>
      <c r="R229" s="44"/>
      <c r="S229" s="44"/>
      <c r="T229" s="45">
        <f>H229*_xlfn.XLOOKUP($E229, EFs!$A:$A, EFs!$F:$F)*1000</f>
        <v>0</v>
      </c>
      <c r="U229" s="45">
        <f>I229*_xlfn.XLOOKUP($E229, EFs!$A:$A, EFs!$F:$F)*1000</f>
        <v>0</v>
      </c>
      <c r="V229" s="45">
        <f>J229*_xlfn.XLOOKUP($E229, EFs!$A:$A, EFs!$F:$F)*1000</f>
        <v>0</v>
      </c>
      <c r="W229" s="45">
        <f>K229*_xlfn.XLOOKUP($E229, EFs!$A:$A, EFs!$F:$F)*1000</f>
        <v>0</v>
      </c>
      <c r="X229" s="45">
        <f>L229*_xlfn.XLOOKUP($E229, EFs!$A:$A, EFs!$F:$F)*1000</f>
        <v>0</v>
      </c>
      <c r="Y229" s="45">
        <f>M229*_xlfn.XLOOKUP($E229, EFs!$A:$A, EFs!$F:$F)*1000</f>
        <v>0</v>
      </c>
      <c r="Z229" s="45">
        <f>N229*_xlfn.XLOOKUP($E229, EFs!$A:$A, EFs!$F:$F)*1000</f>
        <v>0</v>
      </c>
      <c r="AA229" s="45">
        <f>O229*_xlfn.XLOOKUP($E229, EFs!$A:$A, EFs!$F:$F)*1000</f>
        <v>0</v>
      </c>
      <c r="AB229" s="45">
        <f>P229*_xlfn.XLOOKUP($E229, EFs!$A:$A, EFs!$F:$F)*1000</f>
        <v>0</v>
      </c>
      <c r="AC229" s="45">
        <f>Q229*_xlfn.XLOOKUP($E229, EFs!$A:$A, EFs!$F:$F)*1000</f>
        <v>0</v>
      </c>
      <c r="AD229" s="45">
        <f>R229*_xlfn.XLOOKUP($E229, EFs!$A:$A, EFs!$F:$F)*1000</f>
        <v>0</v>
      </c>
      <c r="AE229" s="45">
        <f>S229*_xlfn.XLOOKUP($E229, EFs!$A:$A, EFs!$F:$F)*1000</f>
        <v>0</v>
      </c>
      <c r="AF229" s="34">
        <f t="shared" si="5"/>
        <v>0</v>
      </c>
      <c r="AG229" s="44"/>
      <c r="AH229" s="44"/>
      <c r="AI229" s="44"/>
    </row>
    <row r="230" spans="1:35" ht="18" hidden="1" customHeight="1" outlineLevel="1" x14ac:dyDescent="0.3">
      <c r="A230" s="50"/>
      <c r="B230" s="50"/>
      <c r="C230" s="27" t="str">
        <f>'Index Formatting'!$I$17</f>
        <v>M</v>
      </c>
      <c r="D230" s="50"/>
      <c r="E230" s="28">
        <v>330</v>
      </c>
      <c r="F230" s="28" t="s">
        <v>104</v>
      </c>
      <c r="G230" s="28" t="s">
        <v>70</v>
      </c>
      <c r="H230" s="44"/>
      <c r="I230" s="44"/>
      <c r="J230" s="44"/>
      <c r="K230" s="44"/>
      <c r="L230" s="44"/>
      <c r="M230" s="44"/>
      <c r="N230" s="44"/>
      <c r="O230" s="44"/>
      <c r="P230" s="44"/>
      <c r="Q230" s="44"/>
      <c r="R230" s="44"/>
      <c r="S230" s="44"/>
      <c r="T230" s="45">
        <f>H230*_xlfn.XLOOKUP($E230, EFs!$A:$A, EFs!$F:$F)*1000</f>
        <v>0</v>
      </c>
      <c r="U230" s="45">
        <f>I230*_xlfn.XLOOKUP($E230, EFs!$A:$A, EFs!$F:$F)*1000</f>
        <v>0</v>
      </c>
      <c r="V230" s="45">
        <f>J230*_xlfn.XLOOKUP($E230, EFs!$A:$A, EFs!$F:$F)*1000</f>
        <v>0</v>
      </c>
      <c r="W230" s="45">
        <f>K230*_xlfn.XLOOKUP($E230, EFs!$A:$A, EFs!$F:$F)*1000</f>
        <v>0</v>
      </c>
      <c r="X230" s="45">
        <f>L230*_xlfn.XLOOKUP($E230, EFs!$A:$A, EFs!$F:$F)*1000</f>
        <v>0</v>
      </c>
      <c r="Y230" s="45">
        <f>M230*_xlfn.XLOOKUP($E230, EFs!$A:$A, EFs!$F:$F)*1000</f>
        <v>0</v>
      </c>
      <c r="Z230" s="45">
        <f>N230*_xlfn.XLOOKUP($E230, EFs!$A:$A, EFs!$F:$F)*1000</f>
        <v>0</v>
      </c>
      <c r="AA230" s="45">
        <f>O230*_xlfn.XLOOKUP($E230, EFs!$A:$A, EFs!$F:$F)*1000</f>
        <v>0</v>
      </c>
      <c r="AB230" s="45">
        <f>P230*_xlfn.XLOOKUP($E230, EFs!$A:$A, EFs!$F:$F)*1000</f>
        <v>0</v>
      </c>
      <c r="AC230" s="45">
        <f>Q230*_xlfn.XLOOKUP($E230, EFs!$A:$A, EFs!$F:$F)*1000</f>
        <v>0</v>
      </c>
      <c r="AD230" s="45">
        <f>R230*_xlfn.XLOOKUP($E230, EFs!$A:$A, EFs!$F:$F)*1000</f>
        <v>0</v>
      </c>
      <c r="AE230" s="45">
        <f>S230*_xlfn.XLOOKUP($E230, EFs!$A:$A, EFs!$F:$F)*1000</f>
        <v>0</v>
      </c>
      <c r="AF230" s="34">
        <f t="shared" si="5"/>
        <v>0</v>
      </c>
      <c r="AG230" s="44"/>
      <c r="AH230" s="44"/>
      <c r="AI230" s="44"/>
    </row>
    <row r="231" spans="1:35" ht="18" hidden="1" customHeight="1" outlineLevel="1" x14ac:dyDescent="0.3">
      <c r="A231" s="50"/>
      <c r="B231" s="50"/>
      <c r="C231" s="27" t="str">
        <f>'Index Formatting'!$I$17</f>
        <v>M</v>
      </c>
      <c r="D231" s="50" t="s">
        <v>105</v>
      </c>
      <c r="E231" s="28">
        <v>331</v>
      </c>
      <c r="F231" s="28" t="s">
        <v>106</v>
      </c>
      <c r="G231" s="28" t="s">
        <v>70</v>
      </c>
      <c r="H231" s="44"/>
      <c r="I231" s="44"/>
      <c r="J231" s="44"/>
      <c r="K231" s="44"/>
      <c r="L231" s="44"/>
      <c r="M231" s="44"/>
      <c r="N231" s="44"/>
      <c r="O231" s="44"/>
      <c r="P231" s="44"/>
      <c r="Q231" s="44"/>
      <c r="R231" s="44"/>
      <c r="S231" s="44"/>
      <c r="T231" s="45">
        <f>H231*_xlfn.XLOOKUP($E231, EFs!$A:$A, EFs!$F:$F)*1000</f>
        <v>0</v>
      </c>
      <c r="U231" s="45">
        <f>I231*_xlfn.XLOOKUP($E231, EFs!$A:$A, EFs!$F:$F)*1000</f>
        <v>0</v>
      </c>
      <c r="V231" s="45">
        <f>J231*_xlfn.XLOOKUP($E231, EFs!$A:$A, EFs!$F:$F)*1000</f>
        <v>0</v>
      </c>
      <c r="W231" s="45">
        <f>K231*_xlfn.XLOOKUP($E231, EFs!$A:$A, EFs!$F:$F)*1000</f>
        <v>0</v>
      </c>
      <c r="X231" s="45">
        <f>L231*_xlfn.XLOOKUP($E231, EFs!$A:$A, EFs!$F:$F)*1000</f>
        <v>0</v>
      </c>
      <c r="Y231" s="45">
        <f>M231*_xlfn.XLOOKUP($E231, EFs!$A:$A, EFs!$F:$F)*1000</f>
        <v>0</v>
      </c>
      <c r="Z231" s="45">
        <f>N231*_xlfn.XLOOKUP($E231, EFs!$A:$A, EFs!$F:$F)*1000</f>
        <v>0</v>
      </c>
      <c r="AA231" s="45">
        <f>O231*_xlfn.XLOOKUP($E231, EFs!$A:$A, EFs!$F:$F)*1000</f>
        <v>0</v>
      </c>
      <c r="AB231" s="45">
        <f>P231*_xlfn.XLOOKUP($E231, EFs!$A:$A, EFs!$F:$F)*1000</f>
        <v>0</v>
      </c>
      <c r="AC231" s="45">
        <f>Q231*_xlfn.XLOOKUP($E231, EFs!$A:$A, EFs!$F:$F)*1000</f>
        <v>0</v>
      </c>
      <c r="AD231" s="45">
        <f>R231*_xlfn.XLOOKUP($E231, EFs!$A:$A, EFs!$F:$F)*1000</f>
        <v>0</v>
      </c>
      <c r="AE231" s="45">
        <f>S231*_xlfn.XLOOKUP($E231, EFs!$A:$A, EFs!$F:$F)*1000</f>
        <v>0</v>
      </c>
      <c r="AF231" s="34">
        <f t="shared" si="5"/>
        <v>0</v>
      </c>
      <c r="AG231" s="44"/>
      <c r="AH231" s="44"/>
      <c r="AI231" s="44"/>
    </row>
    <row r="232" spans="1:35" ht="18" hidden="1" customHeight="1" outlineLevel="1" x14ac:dyDescent="0.3">
      <c r="A232" s="50"/>
      <c r="B232" s="50"/>
      <c r="C232" s="27" t="str">
        <f>'Index Formatting'!$I$17</f>
        <v>M</v>
      </c>
      <c r="D232" s="50"/>
      <c r="E232" s="28">
        <v>332</v>
      </c>
      <c r="F232" s="28" t="s">
        <v>107</v>
      </c>
      <c r="G232" s="28" t="s">
        <v>70</v>
      </c>
      <c r="H232" s="44"/>
      <c r="I232" s="44"/>
      <c r="J232" s="44"/>
      <c r="K232" s="44"/>
      <c r="L232" s="44"/>
      <c r="M232" s="44"/>
      <c r="N232" s="44"/>
      <c r="O232" s="44"/>
      <c r="P232" s="44"/>
      <c r="Q232" s="44"/>
      <c r="R232" s="44"/>
      <c r="S232" s="44"/>
      <c r="T232" s="45">
        <f>H232*_xlfn.XLOOKUP($E232, EFs!$A:$A, EFs!$F:$F)*1000</f>
        <v>0</v>
      </c>
      <c r="U232" s="45">
        <f>I232*_xlfn.XLOOKUP($E232, EFs!$A:$A, EFs!$F:$F)*1000</f>
        <v>0</v>
      </c>
      <c r="V232" s="45">
        <f>J232*_xlfn.XLOOKUP($E232, EFs!$A:$A, EFs!$F:$F)*1000</f>
        <v>0</v>
      </c>
      <c r="W232" s="45">
        <f>K232*_xlfn.XLOOKUP($E232, EFs!$A:$A, EFs!$F:$F)*1000</f>
        <v>0</v>
      </c>
      <c r="X232" s="45">
        <f>L232*_xlfn.XLOOKUP($E232, EFs!$A:$A, EFs!$F:$F)*1000</f>
        <v>0</v>
      </c>
      <c r="Y232" s="45">
        <f>M232*_xlfn.XLOOKUP($E232, EFs!$A:$A, EFs!$F:$F)*1000</f>
        <v>0</v>
      </c>
      <c r="Z232" s="45">
        <f>N232*_xlfn.XLOOKUP($E232, EFs!$A:$A, EFs!$F:$F)*1000</f>
        <v>0</v>
      </c>
      <c r="AA232" s="45">
        <f>O232*_xlfn.XLOOKUP($E232, EFs!$A:$A, EFs!$F:$F)*1000</f>
        <v>0</v>
      </c>
      <c r="AB232" s="45">
        <f>P232*_xlfn.XLOOKUP($E232, EFs!$A:$A, EFs!$F:$F)*1000</f>
        <v>0</v>
      </c>
      <c r="AC232" s="45">
        <f>Q232*_xlfn.XLOOKUP($E232, EFs!$A:$A, EFs!$F:$F)*1000</f>
        <v>0</v>
      </c>
      <c r="AD232" s="45">
        <f>R232*_xlfn.XLOOKUP($E232, EFs!$A:$A, EFs!$F:$F)*1000</f>
        <v>0</v>
      </c>
      <c r="AE232" s="45">
        <f>S232*_xlfn.XLOOKUP($E232, EFs!$A:$A, EFs!$F:$F)*1000</f>
        <v>0</v>
      </c>
      <c r="AF232" s="34">
        <f t="shared" si="5"/>
        <v>0</v>
      </c>
      <c r="AG232" s="44"/>
      <c r="AH232" s="44"/>
      <c r="AI232" s="44"/>
    </row>
    <row r="233" spans="1:35" ht="18" hidden="1" customHeight="1" outlineLevel="1" x14ac:dyDescent="0.3">
      <c r="A233" s="50"/>
      <c r="B233" s="50"/>
      <c r="C233" s="27" t="str">
        <f>'Index Formatting'!$I$17</f>
        <v>M</v>
      </c>
      <c r="D233" s="50"/>
      <c r="E233" s="28">
        <v>333</v>
      </c>
      <c r="F233" s="28" t="s">
        <v>108</v>
      </c>
      <c r="G233" s="28" t="s">
        <v>70</v>
      </c>
      <c r="H233" s="44"/>
      <c r="I233" s="44"/>
      <c r="J233" s="44"/>
      <c r="K233" s="44"/>
      <c r="L233" s="44"/>
      <c r="M233" s="44"/>
      <c r="N233" s="44"/>
      <c r="O233" s="44"/>
      <c r="P233" s="44"/>
      <c r="Q233" s="44"/>
      <c r="R233" s="44"/>
      <c r="S233" s="44"/>
      <c r="T233" s="45">
        <f>H233*_xlfn.XLOOKUP($E233, EFs!$A:$A, EFs!$F:$F)*1000</f>
        <v>0</v>
      </c>
      <c r="U233" s="45">
        <f>I233*_xlfn.XLOOKUP($E233, EFs!$A:$A, EFs!$F:$F)*1000</f>
        <v>0</v>
      </c>
      <c r="V233" s="45">
        <f>J233*_xlfn.XLOOKUP($E233, EFs!$A:$A, EFs!$F:$F)*1000</f>
        <v>0</v>
      </c>
      <c r="W233" s="45">
        <f>K233*_xlfn.XLOOKUP($E233, EFs!$A:$A, EFs!$F:$F)*1000</f>
        <v>0</v>
      </c>
      <c r="X233" s="45">
        <f>L233*_xlfn.XLOOKUP($E233, EFs!$A:$A, EFs!$F:$F)*1000</f>
        <v>0</v>
      </c>
      <c r="Y233" s="45">
        <f>M233*_xlfn.XLOOKUP($E233, EFs!$A:$A, EFs!$F:$F)*1000</f>
        <v>0</v>
      </c>
      <c r="Z233" s="45">
        <f>N233*_xlfn.XLOOKUP($E233, EFs!$A:$A, EFs!$F:$F)*1000</f>
        <v>0</v>
      </c>
      <c r="AA233" s="45">
        <f>O233*_xlfn.XLOOKUP($E233, EFs!$A:$A, EFs!$F:$F)*1000</f>
        <v>0</v>
      </c>
      <c r="AB233" s="45">
        <f>P233*_xlfn.XLOOKUP($E233, EFs!$A:$A, EFs!$F:$F)*1000</f>
        <v>0</v>
      </c>
      <c r="AC233" s="45">
        <f>Q233*_xlfn.XLOOKUP($E233, EFs!$A:$A, EFs!$F:$F)*1000</f>
        <v>0</v>
      </c>
      <c r="AD233" s="45">
        <f>R233*_xlfn.XLOOKUP($E233, EFs!$A:$A, EFs!$F:$F)*1000</f>
        <v>0</v>
      </c>
      <c r="AE233" s="45">
        <f>S233*_xlfn.XLOOKUP($E233, EFs!$A:$A, EFs!$F:$F)*1000</f>
        <v>0</v>
      </c>
      <c r="AF233" s="34">
        <f t="shared" si="5"/>
        <v>0</v>
      </c>
      <c r="AG233" s="44"/>
      <c r="AH233" s="44"/>
      <c r="AI233" s="44"/>
    </row>
    <row r="234" spans="1:35" ht="18" hidden="1" customHeight="1" outlineLevel="1" x14ac:dyDescent="0.3">
      <c r="A234" s="50"/>
      <c r="B234" s="50"/>
      <c r="C234" s="27" t="str">
        <f>'Index Formatting'!$I$17</f>
        <v>M</v>
      </c>
      <c r="D234" s="50"/>
      <c r="E234" s="28">
        <v>334</v>
      </c>
      <c r="F234" s="28" t="s">
        <v>111</v>
      </c>
      <c r="G234" s="28" t="s">
        <v>70</v>
      </c>
      <c r="H234" s="44"/>
      <c r="I234" s="44"/>
      <c r="J234" s="44"/>
      <c r="K234" s="44"/>
      <c r="L234" s="44"/>
      <c r="M234" s="44"/>
      <c r="N234" s="44"/>
      <c r="O234" s="44"/>
      <c r="P234" s="44"/>
      <c r="Q234" s="44"/>
      <c r="R234" s="44"/>
      <c r="S234" s="44"/>
      <c r="T234" s="45">
        <f>H234*_xlfn.XLOOKUP($E234, EFs!$A:$A, EFs!$F:$F)*1000</f>
        <v>0</v>
      </c>
      <c r="U234" s="45">
        <f>I234*_xlfn.XLOOKUP($E234, EFs!$A:$A, EFs!$F:$F)*1000</f>
        <v>0</v>
      </c>
      <c r="V234" s="45">
        <f>J234*_xlfn.XLOOKUP($E234, EFs!$A:$A, EFs!$F:$F)*1000</f>
        <v>0</v>
      </c>
      <c r="W234" s="45">
        <f>K234*_xlfn.XLOOKUP($E234, EFs!$A:$A, EFs!$F:$F)*1000</f>
        <v>0</v>
      </c>
      <c r="X234" s="45">
        <f>L234*_xlfn.XLOOKUP($E234, EFs!$A:$A, EFs!$F:$F)*1000</f>
        <v>0</v>
      </c>
      <c r="Y234" s="45">
        <f>M234*_xlfn.XLOOKUP($E234, EFs!$A:$A, EFs!$F:$F)*1000</f>
        <v>0</v>
      </c>
      <c r="Z234" s="45">
        <f>N234*_xlfn.XLOOKUP($E234, EFs!$A:$A, EFs!$F:$F)*1000</f>
        <v>0</v>
      </c>
      <c r="AA234" s="45">
        <f>O234*_xlfn.XLOOKUP($E234, EFs!$A:$A, EFs!$F:$F)*1000</f>
        <v>0</v>
      </c>
      <c r="AB234" s="45">
        <f>P234*_xlfn.XLOOKUP($E234, EFs!$A:$A, EFs!$F:$F)*1000</f>
        <v>0</v>
      </c>
      <c r="AC234" s="45">
        <f>Q234*_xlfn.XLOOKUP($E234, EFs!$A:$A, EFs!$F:$F)*1000</f>
        <v>0</v>
      </c>
      <c r="AD234" s="45">
        <f>R234*_xlfn.XLOOKUP($E234, EFs!$A:$A, EFs!$F:$F)*1000</f>
        <v>0</v>
      </c>
      <c r="AE234" s="45">
        <f>S234*_xlfn.XLOOKUP($E234, EFs!$A:$A, EFs!$F:$F)*1000</f>
        <v>0</v>
      </c>
      <c r="AF234" s="34">
        <f t="shared" si="5"/>
        <v>0</v>
      </c>
      <c r="AG234" s="44"/>
      <c r="AH234" s="44"/>
      <c r="AI234" s="44"/>
    </row>
    <row r="235" spans="1:35" ht="18" hidden="1" customHeight="1" outlineLevel="1" x14ac:dyDescent="0.3">
      <c r="A235" s="50"/>
      <c r="B235" s="50"/>
      <c r="C235" s="27" t="str">
        <f>'Index Formatting'!$I$17</f>
        <v>M</v>
      </c>
      <c r="D235" s="50"/>
      <c r="E235" s="28">
        <v>335</v>
      </c>
      <c r="F235" s="28" t="s">
        <v>113</v>
      </c>
      <c r="G235" s="28" t="s">
        <v>70</v>
      </c>
      <c r="H235" s="44"/>
      <c r="I235" s="44"/>
      <c r="J235" s="44"/>
      <c r="K235" s="44"/>
      <c r="L235" s="44"/>
      <c r="M235" s="44"/>
      <c r="N235" s="44"/>
      <c r="O235" s="44"/>
      <c r="P235" s="44"/>
      <c r="Q235" s="44"/>
      <c r="R235" s="44"/>
      <c r="S235" s="44"/>
      <c r="T235" s="45">
        <f>H235*_xlfn.XLOOKUP($E235, EFs!$A:$A, EFs!$F:$F)*1000</f>
        <v>0</v>
      </c>
      <c r="U235" s="45">
        <f>I235*_xlfn.XLOOKUP($E235, EFs!$A:$A, EFs!$F:$F)*1000</f>
        <v>0</v>
      </c>
      <c r="V235" s="45">
        <f>J235*_xlfn.XLOOKUP($E235, EFs!$A:$A, EFs!$F:$F)*1000</f>
        <v>0</v>
      </c>
      <c r="W235" s="45">
        <f>K235*_xlfn.XLOOKUP($E235, EFs!$A:$A, EFs!$F:$F)*1000</f>
        <v>0</v>
      </c>
      <c r="X235" s="45">
        <f>L235*_xlfn.XLOOKUP($E235, EFs!$A:$A, EFs!$F:$F)*1000</f>
        <v>0</v>
      </c>
      <c r="Y235" s="45">
        <f>M235*_xlfn.XLOOKUP($E235, EFs!$A:$A, EFs!$F:$F)*1000</f>
        <v>0</v>
      </c>
      <c r="Z235" s="45">
        <f>N235*_xlfn.XLOOKUP($E235, EFs!$A:$A, EFs!$F:$F)*1000</f>
        <v>0</v>
      </c>
      <c r="AA235" s="45">
        <f>O235*_xlfn.XLOOKUP($E235, EFs!$A:$A, EFs!$F:$F)*1000</f>
        <v>0</v>
      </c>
      <c r="AB235" s="45">
        <f>P235*_xlfn.XLOOKUP($E235, EFs!$A:$A, EFs!$F:$F)*1000</f>
        <v>0</v>
      </c>
      <c r="AC235" s="45">
        <f>Q235*_xlfn.XLOOKUP($E235, EFs!$A:$A, EFs!$F:$F)*1000</f>
        <v>0</v>
      </c>
      <c r="AD235" s="45">
        <f>R235*_xlfn.XLOOKUP($E235, EFs!$A:$A, EFs!$F:$F)*1000</f>
        <v>0</v>
      </c>
      <c r="AE235" s="45">
        <f>S235*_xlfn.XLOOKUP($E235, EFs!$A:$A, EFs!$F:$F)*1000</f>
        <v>0</v>
      </c>
      <c r="AF235" s="34">
        <f t="shared" si="5"/>
        <v>0</v>
      </c>
      <c r="AG235" s="44"/>
      <c r="AH235" s="44"/>
      <c r="AI235" s="44"/>
    </row>
    <row r="236" spans="1:35" ht="18" customHeight="1" collapsed="1" x14ac:dyDescent="0.3">
      <c r="A236" s="49" t="s">
        <v>34</v>
      </c>
      <c r="B236" s="49"/>
      <c r="C236" s="49"/>
      <c r="D236" s="49"/>
      <c r="E236" s="49"/>
      <c r="F236" s="49"/>
      <c r="G236" s="49"/>
      <c r="H236" s="41"/>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3"/>
      <c r="AF236" s="34">
        <f>SUM(AF237:AF242)</f>
        <v>0</v>
      </c>
      <c r="AG236" s="44"/>
      <c r="AH236" s="44"/>
      <c r="AI236" s="44"/>
    </row>
    <row r="237" spans="1:35" ht="18" hidden="1" customHeight="1" outlineLevel="1" x14ac:dyDescent="0.3">
      <c r="A237" s="50">
        <v>9</v>
      </c>
      <c r="B237" s="50" t="s">
        <v>34</v>
      </c>
      <c r="C237" s="27" t="s">
        <v>279</v>
      </c>
      <c r="D237" s="50" t="s">
        <v>280</v>
      </c>
      <c r="E237" s="28">
        <v>336</v>
      </c>
      <c r="F237" s="28" t="s">
        <v>281</v>
      </c>
      <c r="G237" s="28" t="s">
        <v>80</v>
      </c>
      <c r="H237" s="44"/>
      <c r="I237" s="44"/>
      <c r="J237" s="44"/>
      <c r="K237" s="44"/>
      <c r="L237" s="44"/>
      <c r="M237" s="44"/>
      <c r="N237" s="44"/>
      <c r="O237" s="44"/>
      <c r="P237" s="44"/>
      <c r="Q237" s="44"/>
      <c r="R237" s="44"/>
      <c r="S237" s="44"/>
      <c r="T237" s="45">
        <f>H237*_xlfn.XLOOKUP($E237, EFs!$A:$A, EFs!$F:$F)*1000</f>
        <v>0</v>
      </c>
      <c r="U237" s="45">
        <f>I237*_xlfn.XLOOKUP($E237, EFs!$A:$A, EFs!$F:$F)*1000</f>
        <v>0</v>
      </c>
      <c r="V237" s="45">
        <f>J237*_xlfn.XLOOKUP($E237, EFs!$A:$A, EFs!$F:$F)*1000</f>
        <v>0</v>
      </c>
      <c r="W237" s="45">
        <f>K237*_xlfn.XLOOKUP($E237, EFs!$A:$A, EFs!$F:$F)*1000</f>
        <v>0</v>
      </c>
      <c r="X237" s="45">
        <f>L237*_xlfn.XLOOKUP($E237, EFs!$A:$A, EFs!$F:$F)*1000</f>
        <v>0</v>
      </c>
      <c r="Y237" s="45">
        <f>M237*_xlfn.XLOOKUP($E237, EFs!$A:$A, EFs!$F:$F)*1000</f>
        <v>0</v>
      </c>
      <c r="Z237" s="45">
        <f>N237*_xlfn.XLOOKUP($E237, EFs!$A:$A, EFs!$F:$F)*1000</f>
        <v>0</v>
      </c>
      <c r="AA237" s="45">
        <f>O237*_xlfn.XLOOKUP($E237, EFs!$A:$A, EFs!$F:$F)*1000</f>
        <v>0</v>
      </c>
      <c r="AB237" s="45">
        <f>P237*_xlfn.XLOOKUP($E237, EFs!$A:$A, EFs!$F:$F)*1000</f>
        <v>0</v>
      </c>
      <c r="AC237" s="45">
        <f>Q237*_xlfn.XLOOKUP($E237, EFs!$A:$A, EFs!$F:$F)*1000</f>
        <v>0</v>
      </c>
      <c r="AD237" s="45">
        <f>R237*_xlfn.XLOOKUP($E237, EFs!$A:$A, EFs!$F:$F)*1000</f>
        <v>0</v>
      </c>
      <c r="AE237" s="45">
        <f>S237*_xlfn.XLOOKUP($E237, EFs!$A:$A, EFs!$F:$F)*1000</f>
        <v>0</v>
      </c>
      <c r="AF237" s="34">
        <f t="shared" si="5"/>
        <v>0</v>
      </c>
      <c r="AG237" s="44"/>
      <c r="AH237" s="44"/>
      <c r="AI237" s="44"/>
    </row>
    <row r="238" spans="1:35" ht="18" hidden="1" customHeight="1" outlineLevel="1" x14ac:dyDescent="0.3">
      <c r="A238" s="50"/>
      <c r="B238" s="50"/>
      <c r="C238" s="27" t="s">
        <v>279</v>
      </c>
      <c r="D238" s="50"/>
      <c r="E238" s="28">
        <v>337</v>
      </c>
      <c r="F238" s="28" t="s">
        <v>282</v>
      </c>
      <c r="G238" s="28" t="s">
        <v>80</v>
      </c>
      <c r="H238" s="44"/>
      <c r="I238" s="44"/>
      <c r="J238" s="44"/>
      <c r="K238" s="44"/>
      <c r="L238" s="44"/>
      <c r="M238" s="44"/>
      <c r="N238" s="44"/>
      <c r="O238" s="44"/>
      <c r="P238" s="44"/>
      <c r="Q238" s="44"/>
      <c r="R238" s="44"/>
      <c r="S238" s="44"/>
      <c r="T238" s="45">
        <f>H238*_xlfn.XLOOKUP($E238, EFs!$A:$A, EFs!$F:$F)*1000</f>
        <v>0</v>
      </c>
      <c r="U238" s="45">
        <f>I238*_xlfn.XLOOKUP($E238, EFs!$A:$A, EFs!$F:$F)*1000</f>
        <v>0</v>
      </c>
      <c r="V238" s="45">
        <f>J238*_xlfn.XLOOKUP($E238, EFs!$A:$A, EFs!$F:$F)*1000</f>
        <v>0</v>
      </c>
      <c r="W238" s="45">
        <f>K238*_xlfn.XLOOKUP($E238, EFs!$A:$A, EFs!$F:$F)*1000</f>
        <v>0</v>
      </c>
      <c r="X238" s="45">
        <f>L238*_xlfn.XLOOKUP($E238, EFs!$A:$A, EFs!$F:$F)*1000</f>
        <v>0</v>
      </c>
      <c r="Y238" s="45">
        <f>M238*_xlfn.XLOOKUP($E238, EFs!$A:$A, EFs!$F:$F)*1000</f>
        <v>0</v>
      </c>
      <c r="Z238" s="45">
        <f>N238*_xlfn.XLOOKUP($E238, EFs!$A:$A, EFs!$F:$F)*1000</f>
        <v>0</v>
      </c>
      <c r="AA238" s="45">
        <f>O238*_xlfn.XLOOKUP($E238, EFs!$A:$A, EFs!$F:$F)*1000</f>
        <v>0</v>
      </c>
      <c r="AB238" s="45">
        <f>P238*_xlfn.XLOOKUP($E238, EFs!$A:$A, EFs!$F:$F)*1000</f>
        <v>0</v>
      </c>
      <c r="AC238" s="45">
        <f>Q238*_xlfn.XLOOKUP($E238, EFs!$A:$A, EFs!$F:$F)*1000</f>
        <v>0</v>
      </c>
      <c r="AD238" s="45">
        <f>R238*_xlfn.XLOOKUP($E238, EFs!$A:$A, EFs!$F:$F)*1000</f>
        <v>0</v>
      </c>
      <c r="AE238" s="45">
        <f>S238*_xlfn.XLOOKUP($E238, EFs!$A:$A, EFs!$F:$F)*1000</f>
        <v>0</v>
      </c>
      <c r="AF238" s="34">
        <f t="shared" si="5"/>
        <v>0</v>
      </c>
      <c r="AG238" s="44"/>
      <c r="AH238" s="44"/>
      <c r="AI238" s="44"/>
    </row>
    <row r="239" spans="1:35" ht="18" hidden="1" customHeight="1" outlineLevel="1" x14ac:dyDescent="0.3">
      <c r="A239" s="50"/>
      <c r="B239" s="50"/>
      <c r="C239" s="27" t="s">
        <v>279</v>
      </c>
      <c r="D239" s="50"/>
      <c r="E239" s="28">
        <v>338</v>
      </c>
      <c r="F239" s="28" t="s">
        <v>283</v>
      </c>
      <c r="G239" s="28" t="s">
        <v>81</v>
      </c>
      <c r="H239" s="44"/>
      <c r="I239" s="44"/>
      <c r="J239" s="44"/>
      <c r="K239" s="44"/>
      <c r="L239" s="44"/>
      <c r="M239" s="44"/>
      <c r="N239" s="44"/>
      <c r="O239" s="44"/>
      <c r="P239" s="44"/>
      <c r="Q239" s="44"/>
      <c r="R239" s="44"/>
      <c r="S239" s="44"/>
      <c r="T239" s="45">
        <f>H239*_xlfn.XLOOKUP($E239, EFs!$A:$A, EFs!$F:$F)*1000</f>
        <v>0</v>
      </c>
      <c r="U239" s="45">
        <f>I239*_xlfn.XLOOKUP($E239, EFs!$A:$A, EFs!$F:$F)*1000</f>
        <v>0</v>
      </c>
      <c r="V239" s="45">
        <f>J239*_xlfn.XLOOKUP($E239, EFs!$A:$A, EFs!$F:$F)*1000</f>
        <v>0</v>
      </c>
      <c r="W239" s="45">
        <f>K239*_xlfn.XLOOKUP($E239, EFs!$A:$A, EFs!$F:$F)*1000</f>
        <v>0</v>
      </c>
      <c r="X239" s="45">
        <f>L239*_xlfn.XLOOKUP($E239, EFs!$A:$A, EFs!$F:$F)*1000</f>
        <v>0</v>
      </c>
      <c r="Y239" s="45">
        <f>M239*_xlfn.XLOOKUP($E239, EFs!$A:$A, EFs!$F:$F)*1000</f>
        <v>0</v>
      </c>
      <c r="Z239" s="45">
        <f>N239*_xlfn.XLOOKUP($E239, EFs!$A:$A, EFs!$F:$F)*1000</f>
        <v>0</v>
      </c>
      <c r="AA239" s="45">
        <f>O239*_xlfn.XLOOKUP($E239, EFs!$A:$A, EFs!$F:$F)*1000</f>
        <v>0</v>
      </c>
      <c r="AB239" s="45">
        <f>P239*_xlfn.XLOOKUP($E239, EFs!$A:$A, EFs!$F:$F)*1000</f>
        <v>0</v>
      </c>
      <c r="AC239" s="45">
        <f>Q239*_xlfn.XLOOKUP($E239, EFs!$A:$A, EFs!$F:$F)*1000</f>
        <v>0</v>
      </c>
      <c r="AD239" s="45">
        <f>R239*_xlfn.XLOOKUP($E239, EFs!$A:$A, EFs!$F:$F)*1000</f>
        <v>0</v>
      </c>
      <c r="AE239" s="45">
        <f>S239*_xlfn.XLOOKUP($E239, EFs!$A:$A, EFs!$F:$F)*1000</f>
        <v>0</v>
      </c>
      <c r="AF239" s="34">
        <f t="shared" si="5"/>
        <v>0</v>
      </c>
      <c r="AG239" s="44"/>
      <c r="AH239" s="44"/>
      <c r="AI239" s="44"/>
    </row>
    <row r="240" spans="1:35" ht="18" hidden="1" customHeight="1" outlineLevel="1" x14ac:dyDescent="0.3">
      <c r="A240" s="50"/>
      <c r="B240" s="50"/>
      <c r="C240" s="27" t="s">
        <v>279</v>
      </c>
      <c r="D240" s="50"/>
      <c r="E240" s="28">
        <v>339</v>
      </c>
      <c r="F240" s="28" t="s">
        <v>284</v>
      </c>
      <c r="G240" s="28" t="s">
        <v>120</v>
      </c>
      <c r="H240" s="44"/>
      <c r="I240" s="44"/>
      <c r="J240" s="44"/>
      <c r="K240" s="44"/>
      <c r="L240" s="44"/>
      <c r="M240" s="44"/>
      <c r="N240" s="44"/>
      <c r="O240" s="44"/>
      <c r="P240" s="44"/>
      <c r="Q240" s="44"/>
      <c r="R240" s="44"/>
      <c r="S240" s="44"/>
      <c r="T240" s="45">
        <f>H240*_xlfn.XLOOKUP($E240, EFs!$A:$A, EFs!$F:$F)*1000</f>
        <v>0</v>
      </c>
      <c r="U240" s="45">
        <f>I240*_xlfn.XLOOKUP($E240, EFs!$A:$A, EFs!$F:$F)*1000</f>
        <v>0</v>
      </c>
      <c r="V240" s="45">
        <f>J240*_xlfn.XLOOKUP($E240, EFs!$A:$A, EFs!$F:$F)*1000</f>
        <v>0</v>
      </c>
      <c r="W240" s="45">
        <f>K240*_xlfn.XLOOKUP($E240, EFs!$A:$A, EFs!$F:$F)*1000</f>
        <v>0</v>
      </c>
      <c r="X240" s="45">
        <f>L240*_xlfn.XLOOKUP($E240, EFs!$A:$A, EFs!$F:$F)*1000</f>
        <v>0</v>
      </c>
      <c r="Y240" s="45">
        <f>M240*_xlfn.XLOOKUP($E240, EFs!$A:$A, EFs!$F:$F)*1000</f>
        <v>0</v>
      </c>
      <c r="Z240" s="45">
        <f>N240*_xlfn.XLOOKUP($E240, EFs!$A:$A, EFs!$F:$F)*1000</f>
        <v>0</v>
      </c>
      <c r="AA240" s="45">
        <f>O240*_xlfn.XLOOKUP($E240, EFs!$A:$A, EFs!$F:$F)*1000</f>
        <v>0</v>
      </c>
      <c r="AB240" s="45">
        <f>P240*_xlfn.XLOOKUP($E240, EFs!$A:$A, EFs!$F:$F)*1000</f>
        <v>0</v>
      </c>
      <c r="AC240" s="45">
        <f>Q240*_xlfn.XLOOKUP($E240, EFs!$A:$A, EFs!$F:$F)*1000</f>
        <v>0</v>
      </c>
      <c r="AD240" s="45">
        <f>R240*_xlfn.XLOOKUP($E240, EFs!$A:$A, EFs!$F:$F)*1000</f>
        <v>0</v>
      </c>
      <c r="AE240" s="45">
        <f>S240*_xlfn.XLOOKUP($E240, EFs!$A:$A, EFs!$F:$F)*1000</f>
        <v>0</v>
      </c>
      <c r="AF240" s="34">
        <f t="shared" si="5"/>
        <v>0</v>
      </c>
      <c r="AG240" s="44"/>
      <c r="AH240" s="44"/>
      <c r="AI240" s="44"/>
    </row>
    <row r="241" spans="1:35" ht="18" hidden="1" customHeight="1" outlineLevel="1" x14ac:dyDescent="0.3">
      <c r="A241" s="50"/>
      <c r="B241" s="50"/>
      <c r="C241" s="27" t="s">
        <v>279</v>
      </c>
      <c r="D241" s="50"/>
      <c r="E241" s="28">
        <v>340</v>
      </c>
      <c r="F241" s="28" t="s">
        <v>285</v>
      </c>
      <c r="G241" s="28" t="s">
        <v>120</v>
      </c>
      <c r="H241" s="44"/>
      <c r="I241" s="44"/>
      <c r="J241" s="44"/>
      <c r="K241" s="44"/>
      <c r="L241" s="44"/>
      <c r="M241" s="44"/>
      <c r="N241" s="44"/>
      <c r="O241" s="44"/>
      <c r="P241" s="44"/>
      <c r="Q241" s="44"/>
      <c r="R241" s="44"/>
      <c r="S241" s="44"/>
      <c r="T241" s="45">
        <f>H241*_xlfn.XLOOKUP($E241, EFs!$A:$A, EFs!$F:$F)*1000</f>
        <v>0</v>
      </c>
      <c r="U241" s="45">
        <f>I241*_xlfn.XLOOKUP($E241, EFs!$A:$A, EFs!$F:$F)*1000</f>
        <v>0</v>
      </c>
      <c r="V241" s="45">
        <f>J241*_xlfn.XLOOKUP($E241, EFs!$A:$A, EFs!$F:$F)*1000</f>
        <v>0</v>
      </c>
      <c r="W241" s="45">
        <f>K241*_xlfn.XLOOKUP($E241, EFs!$A:$A, EFs!$F:$F)*1000</f>
        <v>0</v>
      </c>
      <c r="X241" s="45">
        <f>L241*_xlfn.XLOOKUP($E241, EFs!$A:$A, EFs!$F:$F)*1000</f>
        <v>0</v>
      </c>
      <c r="Y241" s="45">
        <f>M241*_xlfn.XLOOKUP($E241, EFs!$A:$A, EFs!$F:$F)*1000</f>
        <v>0</v>
      </c>
      <c r="Z241" s="45">
        <f>N241*_xlfn.XLOOKUP($E241, EFs!$A:$A, EFs!$F:$F)*1000</f>
        <v>0</v>
      </c>
      <c r="AA241" s="45">
        <f>O241*_xlfn.XLOOKUP($E241, EFs!$A:$A, EFs!$F:$F)*1000</f>
        <v>0</v>
      </c>
      <c r="AB241" s="45">
        <f>P241*_xlfn.XLOOKUP($E241, EFs!$A:$A, EFs!$F:$F)*1000</f>
        <v>0</v>
      </c>
      <c r="AC241" s="45">
        <f>Q241*_xlfn.XLOOKUP($E241, EFs!$A:$A, EFs!$F:$F)*1000</f>
        <v>0</v>
      </c>
      <c r="AD241" s="45">
        <f>R241*_xlfn.XLOOKUP($E241, EFs!$A:$A, EFs!$F:$F)*1000</f>
        <v>0</v>
      </c>
      <c r="AE241" s="45">
        <f>S241*_xlfn.XLOOKUP($E241, EFs!$A:$A, EFs!$F:$F)*1000</f>
        <v>0</v>
      </c>
      <c r="AF241" s="34">
        <f t="shared" si="5"/>
        <v>0</v>
      </c>
      <c r="AG241" s="44"/>
      <c r="AH241" s="44"/>
      <c r="AI241" s="44"/>
    </row>
    <row r="242" spans="1:35" ht="18" hidden="1" customHeight="1" outlineLevel="1" x14ac:dyDescent="0.3">
      <c r="A242" s="50"/>
      <c r="B242" s="50"/>
      <c r="C242" s="27" t="s">
        <v>279</v>
      </c>
      <c r="D242" s="50"/>
      <c r="E242" s="28">
        <v>341</v>
      </c>
      <c r="F242" s="28" t="s">
        <v>286</v>
      </c>
      <c r="G242" s="28" t="s">
        <v>120</v>
      </c>
      <c r="H242" s="44"/>
      <c r="I242" s="44"/>
      <c r="J242" s="44"/>
      <c r="K242" s="44"/>
      <c r="L242" s="44"/>
      <c r="M242" s="44"/>
      <c r="N242" s="44"/>
      <c r="O242" s="44"/>
      <c r="P242" s="44"/>
      <c r="Q242" s="44"/>
      <c r="R242" s="44"/>
      <c r="S242" s="44"/>
      <c r="T242" s="45">
        <f>H242*_xlfn.XLOOKUP($E242, EFs!$A:$A, EFs!$F:$F)*1000</f>
        <v>0</v>
      </c>
      <c r="U242" s="45">
        <f>I242*_xlfn.XLOOKUP($E242, EFs!$A:$A, EFs!$F:$F)*1000</f>
        <v>0</v>
      </c>
      <c r="V242" s="45">
        <f>J242*_xlfn.XLOOKUP($E242, EFs!$A:$A, EFs!$F:$F)*1000</f>
        <v>0</v>
      </c>
      <c r="W242" s="45">
        <f>K242*_xlfn.XLOOKUP($E242, EFs!$A:$A, EFs!$F:$F)*1000</f>
        <v>0</v>
      </c>
      <c r="X242" s="45">
        <f>L242*_xlfn.XLOOKUP($E242, EFs!$A:$A, EFs!$F:$F)*1000</f>
        <v>0</v>
      </c>
      <c r="Y242" s="45">
        <f>M242*_xlfn.XLOOKUP($E242, EFs!$A:$A, EFs!$F:$F)*1000</f>
        <v>0</v>
      </c>
      <c r="Z242" s="45">
        <f>N242*_xlfn.XLOOKUP($E242, EFs!$A:$A, EFs!$F:$F)*1000</f>
        <v>0</v>
      </c>
      <c r="AA242" s="45">
        <f>O242*_xlfn.XLOOKUP($E242, EFs!$A:$A, EFs!$F:$F)*1000</f>
        <v>0</v>
      </c>
      <c r="AB242" s="45">
        <f>P242*_xlfn.XLOOKUP($E242, EFs!$A:$A, EFs!$F:$F)*1000</f>
        <v>0</v>
      </c>
      <c r="AC242" s="45">
        <f>Q242*_xlfn.XLOOKUP($E242, EFs!$A:$A, EFs!$F:$F)*1000</f>
        <v>0</v>
      </c>
      <c r="AD242" s="45">
        <f>R242*_xlfn.XLOOKUP($E242, EFs!$A:$A, EFs!$F:$F)*1000</f>
        <v>0</v>
      </c>
      <c r="AE242" s="45">
        <f>S242*_xlfn.XLOOKUP($E242, EFs!$A:$A, EFs!$F:$F)*1000</f>
        <v>0</v>
      </c>
      <c r="AF242" s="34">
        <f t="shared" si="5"/>
        <v>0</v>
      </c>
      <c r="AG242" s="44"/>
      <c r="AH242" s="44"/>
      <c r="AI242" s="44"/>
    </row>
    <row r="243" spans="1:35" ht="18" customHeight="1" collapsed="1" x14ac:dyDescent="0.3">
      <c r="A243" s="49" t="s">
        <v>35</v>
      </c>
      <c r="B243" s="49"/>
      <c r="C243" s="49"/>
      <c r="D243" s="49"/>
      <c r="E243" s="49"/>
      <c r="F243" s="49"/>
      <c r="G243" s="49"/>
      <c r="H243" s="41"/>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3"/>
      <c r="AF243" s="34">
        <f>SUM(AF244:AF261)</f>
        <v>0</v>
      </c>
      <c r="AG243" s="44"/>
      <c r="AH243" s="44"/>
      <c r="AI243" s="44"/>
    </row>
    <row r="244" spans="1:35" ht="18" hidden="1" customHeight="1" outlineLevel="1" x14ac:dyDescent="0.3">
      <c r="A244" s="50">
        <v>10</v>
      </c>
      <c r="B244" s="50" t="s">
        <v>35</v>
      </c>
      <c r="C244" s="27" t="str">
        <f>'Index Formatting'!$I$18</f>
        <v>M</v>
      </c>
      <c r="D244" s="50" t="s">
        <v>71</v>
      </c>
      <c r="E244" s="28">
        <f>IF(_xlfn.XLOOKUP(F244, Lookups!B:B, Lookups!A:A) = 0, 0, 341+_xlfn.XLOOKUP(F244, Lookups!B:B, Lookups!A:A))</f>
        <v>0</v>
      </c>
      <c r="F244" s="28" t="s">
        <v>101</v>
      </c>
      <c r="G244" s="28" t="s">
        <v>70</v>
      </c>
      <c r="H244" s="44"/>
      <c r="I244" s="44"/>
      <c r="J244" s="44"/>
      <c r="K244" s="44"/>
      <c r="L244" s="44"/>
      <c r="M244" s="44"/>
      <c r="N244" s="44"/>
      <c r="O244" s="44"/>
      <c r="P244" s="44"/>
      <c r="Q244" s="44"/>
      <c r="R244" s="44"/>
      <c r="S244" s="44"/>
      <c r="T244" s="45">
        <f>H244*_xlfn.XLOOKUP($E244, EFs!$A:$A, EFs!$F:$F)*1000</f>
        <v>0</v>
      </c>
      <c r="U244" s="45">
        <f>I244*_xlfn.XLOOKUP($E244, EFs!$A:$A, EFs!$F:$F)*1000</f>
        <v>0</v>
      </c>
      <c r="V244" s="45">
        <f>J244*_xlfn.XLOOKUP($E244, EFs!$A:$A, EFs!$F:$F)*1000</f>
        <v>0</v>
      </c>
      <c r="W244" s="45">
        <f>K244*_xlfn.XLOOKUP($E244, EFs!$A:$A, EFs!$F:$F)*1000</f>
        <v>0</v>
      </c>
      <c r="X244" s="45">
        <f>L244*_xlfn.XLOOKUP($E244, EFs!$A:$A, EFs!$F:$F)*1000</f>
        <v>0</v>
      </c>
      <c r="Y244" s="45">
        <f>M244*_xlfn.XLOOKUP($E244, EFs!$A:$A, EFs!$F:$F)*1000</f>
        <v>0</v>
      </c>
      <c r="Z244" s="45">
        <f>N244*_xlfn.XLOOKUP($E244, EFs!$A:$A, EFs!$F:$F)*1000</f>
        <v>0</v>
      </c>
      <c r="AA244" s="45">
        <f>O244*_xlfn.XLOOKUP($E244, EFs!$A:$A, EFs!$F:$F)*1000</f>
        <v>0</v>
      </c>
      <c r="AB244" s="45">
        <f>P244*_xlfn.XLOOKUP($E244, EFs!$A:$A, EFs!$F:$F)*1000</f>
        <v>0</v>
      </c>
      <c r="AC244" s="45">
        <f>Q244*_xlfn.XLOOKUP($E244, EFs!$A:$A, EFs!$F:$F)*1000</f>
        <v>0</v>
      </c>
      <c r="AD244" s="45">
        <f>R244*_xlfn.XLOOKUP($E244, EFs!$A:$A, EFs!$F:$F)*1000</f>
        <v>0</v>
      </c>
      <c r="AE244" s="45">
        <f>S244*_xlfn.XLOOKUP($E244, EFs!$A:$A, EFs!$F:$F)*1000</f>
        <v>0</v>
      </c>
      <c r="AF244" s="34">
        <f t="shared" si="5"/>
        <v>0</v>
      </c>
      <c r="AG244" s="44"/>
      <c r="AH244" s="44"/>
      <c r="AI244" s="44"/>
    </row>
    <row r="245" spans="1:35" ht="18" hidden="1" customHeight="1" outlineLevel="1" x14ac:dyDescent="0.3">
      <c r="A245" s="50"/>
      <c r="B245" s="50"/>
      <c r="C245" s="27" t="str">
        <f>'Index Formatting'!$I$18</f>
        <v>M</v>
      </c>
      <c r="D245" s="50"/>
      <c r="E245" s="28">
        <f>IF(_xlfn.XLOOKUP(F245, Lookups!B:B, Lookups!A:A) = 0, 0, 341+_xlfn.XLOOKUP(F245, Lookups!B:B, Lookups!A:A))</f>
        <v>0</v>
      </c>
      <c r="F245" s="28" t="s">
        <v>101</v>
      </c>
      <c r="G245" s="28" t="s">
        <v>70</v>
      </c>
      <c r="H245" s="44"/>
      <c r="I245" s="44"/>
      <c r="J245" s="44"/>
      <c r="K245" s="44"/>
      <c r="L245" s="44"/>
      <c r="M245" s="44"/>
      <c r="N245" s="44"/>
      <c r="O245" s="44"/>
      <c r="P245" s="44"/>
      <c r="Q245" s="44"/>
      <c r="R245" s="44"/>
      <c r="S245" s="44"/>
      <c r="T245" s="45">
        <f>H245*_xlfn.XLOOKUP($E245, EFs!$A:$A, EFs!$F:$F)*1000</f>
        <v>0</v>
      </c>
      <c r="U245" s="45">
        <f>I245*_xlfn.XLOOKUP($E245, EFs!$A:$A, EFs!$F:$F)*1000</f>
        <v>0</v>
      </c>
      <c r="V245" s="45">
        <f>J245*_xlfn.XLOOKUP($E245, EFs!$A:$A, EFs!$F:$F)*1000</f>
        <v>0</v>
      </c>
      <c r="W245" s="45">
        <f>K245*_xlfn.XLOOKUP($E245, EFs!$A:$A, EFs!$F:$F)*1000</f>
        <v>0</v>
      </c>
      <c r="X245" s="45">
        <f>L245*_xlfn.XLOOKUP($E245, EFs!$A:$A, EFs!$F:$F)*1000</f>
        <v>0</v>
      </c>
      <c r="Y245" s="45">
        <f>M245*_xlfn.XLOOKUP($E245, EFs!$A:$A, EFs!$F:$F)*1000</f>
        <v>0</v>
      </c>
      <c r="Z245" s="45">
        <f>N245*_xlfn.XLOOKUP($E245, EFs!$A:$A, EFs!$F:$F)*1000</f>
        <v>0</v>
      </c>
      <c r="AA245" s="45">
        <f>O245*_xlfn.XLOOKUP($E245, EFs!$A:$A, EFs!$F:$F)*1000</f>
        <v>0</v>
      </c>
      <c r="AB245" s="45">
        <f>P245*_xlfn.XLOOKUP($E245, EFs!$A:$A, EFs!$F:$F)*1000</f>
        <v>0</v>
      </c>
      <c r="AC245" s="45">
        <f>Q245*_xlfn.XLOOKUP($E245, EFs!$A:$A, EFs!$F:$F)*1000</f>
        <v>0</v>
      </c>
      <c r="AD245" s="45">
        <f>R245*_xlfn.XLOOKUP($E245, EFs!$A:$A, EFs!$F:$F)*1000</f>
        <v>0</v>
      </c>
      <c r="AE245" s="45">
        <f>S245*_xlfn.XLOOKUP($E245, EFs!$A:$A, EFs!$F:$F)*1000</f>
        <v>0</v>
      </c>
      <c r="AF245" s="34">
        <f t="shared" si="5"/>
        <v>0</v>
      </c>
      <c r="AG245" s="44"/>
      <c r="AH245" s="44"/>
      <c r="AI245" s="44"/>
    </row>
    <row r="246" spans="1:35" ht="18" hidden="1" customHeight="1" outlineLevel="1" x14ac:dyDescent="0.3">
      <c r="A246" s="50"/>
      <c r="B246" s="50"/>
      <c r="C246" s="27" t="str">
        <f>'Index Formatting'!$I$18</f>
        <v>M</v>
      </c>
      <c r="D246" s="50"/>
      <c r="E246" s="28">
        <f>IF(_xlfn.XLOOKUP(F246, Lookups!B:B, Lookups!A:A) = 0, 0, 341+_xlfn.XLOOKUP(F246, Lookups!B:B, Lookups!A:A))</f>
        <v>0</v>
      </c>
      <c r="F246" s="28" t="s">
        <v>101</v>
      </c>
      <c r="G246" s="28" t="s">
        <v>70</v>
      </c>
      <c r="H246" s="44"/>
      <c r="I246" s="44"/>
      <c r="J246" s="44"/>
      <c r="K246" s="44"/>
      <c r="L246" s="44"/>
      <c r="M246" s="44"/>
      <c r="N246" s="44"/>
      <c r="O246" s="44"/>
      <c r="P246" s="44"/>
      <c r="Q246" s="44"/>
      <c r="R246" s="44"/>
      <c r="S246" s="44"/>
      <c r="T246" s="45">
        <f>H246*_xlfn.XLOOKUP($E246, EFs!$A:$A, EFs!$F:$F)*1000</f>
        <v>0</v>
      </c>
      <c r="U246" s="45">
        <f>I246*_xlfn.XLOOKUP($E246, EFs!$A:$A, EFs!$F:$F)*1000</f>
        <v>0</v>
      </c>
      <c r="V246" s="45">
        <f>J246*_xlfn.XLOOKUP($E246, EFs!$A:$A, EFs!$F:$F)*1000</f>
        <v>0</v>
      </c>
      <c r="W246" s="45">
        <f>K246*_xlfn.XLOOKUP($E246, EFs!$A:$A, EFs!$F:$F)*1000</f>
        <v>0</v>
      </c>
      <c r="X246" s="45">
        <f>L246*_xlfn.XLOOKUP($E246, EFs!$A:$A, EFs!$F:$F)*1000</f>
        <v>0</v>
      </c>
      <c r="Y246" s="45">
        <f>M246*_xlfn.XLOOKUP($E246, EFs!$A:$A, EFs!$F:$F)*1000</f>
        <v>0</v>
      </c>
      <c r="Z246" s="45">
        <f>N246*_xlfn.XLOOKUP($E246, EFs!$A:$A, EFs!$F:$F)*1000</f>
        <v>0</v>
      </c>
      <c r="AA246" s="45">
        <f>O246*_xlfn.XLOOKUP($E246, EFs!$A:$A, EFs!$F:$F)*1000</f>
        <v>0</v>
      </c>
      <c r="AB246" s="45">
        <f>P246*_xlfn.XLOOKUP($E246, EFs!$A:$A, EFs!$F:$F)*1000</f>
        <v>0</v>
      </c>
      <c r="AC246" s="45">
        <f>Q246*_xlfn.XLOOKUP($E246, EFs!$A:$A, EFs!$F:$F)*1000</f>
        <v>0</v>
      </c>
      <c r="AD246" s="45">
        <f>R246*_xlfn.XLOOKUP($E246, EFs!$A:$A, EFs!$F:$F)*1000</f>
        <v>0</v>
      </c>
      <c r="AE246" s="45">
        <f>S246*_xlfn.XLOOKUP($E246, EFs!$A:$A, EFs!$F:$F)*1000</f>
        <v>0</v>
      </c>
      <c r="AF246" s="34">
        <f t="shared" si="5"/>
        <v>0</v>
      </c>
      <c r="AG246" s="44"/>
      <c r="AH246" s="44"/>
      <c r="AI246" s="44"/>
    </row>
    <row r="247" spans="1:35" ht="18" hidden="1" customHeight="1" outlineLevel="1" x14ac:dyDescent="0.3">
      <c r="A247" s="50"/>
      <c r="B247" s="50"/>
      <c r="C247" s="27" t="str">
        <f>'Index Formatting'!$I$18</f>
        <v>M</v>
      </c>
      <c r="D247" s="50"/>
      <c r="E247" s="28">
        <f>IF(_xlfn.XLOOKUP(F247, Lookups!B:B, Lookups!A:A) = 0, 0, 341+_xlfn.XLOOKUP(F247, Lookups!B:B, Lookups!A:A))</f>
        <v>0</v>
      </c>
      <c r="F247" s="28" t="s">
        <v>101</v>
      </c>
      <c r="G247" s="28" t="s">
        <v>70</v>
      </c>
      <c r="H247" s="44"/>
      <c r="I247" s="44"/>
      <c r="J247" s="44"/>
      <c r="K247" s="44"/>
      <c r="L247" s="44"/>
      <c r="M247" s="44"/>
      <c r="N247" s="44"/>
      <c r="O247" s="44"/>
      <c r="P247" s="44"/>
      <c r="Q247" s="44"/>
      <c r="R247" s="44"/>
      <c r="S247" s="44"/>
      <c r="T247" s="45">
        <f>H247*_xlfn.XLOOKUP($E247, EFs!$A:$A, EFs!$F:$F)*1000</f>
        <v>0</v>
      </c>
      <c r="U247" s="45">
        <f>I247*_xlfn.XLOOKUP($E247, EFs!$A:$A, EFs!$F:$F)*1000</f>
        <v>0</v>
      </c>
      <c r="V247" s="45">
        <f>J247*_xlfn.XLOOKUP($E247, EFs!$A:$A, EFs!$F:$F)*1000</f>
        <v>0</v>
      </c>
      <c r="W247" s="45">
        <f>K247*_xlfn.XLOOKUP($E247, EFs!$A:$A, EFs!$F:$F)*1000</f>
        <v>0</v>
      </c>
      <c r="X247" s="45">
        <f>L247*_xlfn.XLOOKUP($E247, EFs!$A:$A, EFs!$F:$F)*1000</f>
        <v>0</v>
      </c>
      <c r="Y247" s="45">
        <f>M247*_xlfn.XLOOKUP($E247, EFs!$A:$A, EFs!$F:$F)*1000</f>
        <v>0</v>
      </c>
      <c r="Z247" s="45">
        <f>N247*_xlfn.XLOOKUP($E247, EFs!$A:$A, EFs!$F:$F)*1000</f>
        <v>0</v>
      </c>
      <c r="AA247" s="45">
        <f>O247*_xlfn.XLOOKUP($E247, EFs!$A:$A, EFs!$F:$F)*1000</f>
        <v>0</v>
      </c>
      <c r="AB247" s="45">
        <f>P247*_xlfn.XLOOKUP($E247, EFs!$A:$A, EFs!$F:$F)*1000</f>
        <v>0</v>
      </c>
      <c r="AC247" s="45">
        <f>Q247*_xlfn.XLOOKUP($E247, EFs!$A:$A, EFs!$F:$F)*1000</f>
        <v>0</v>
      </c>
      <c r="AD247" s="45">
        <f>R247*_xlfn.XLOOKUP($E247, EFs!$A:$A, EFs!$F:$F)*1000</f>
        <v>0</v>
      </c>
      <c r="AE247" s="45">
        <f>S247*_xlfn.XLOOKUP($E247, EFs!$A:$A, EFs!$F:$F)*1000</f>
        <v>0</v>
      </c>
      <c r="AF247" s="34">
        <f t="shared" si="5"/>
        <v>0</v>
      </c>
      <c r="AG247" s="44"/>
      <c r="AH247" s="44"/>
      <c r="AI247" s="44"/>
    </row>
    <row r="248" spans="1:35" ht="18" hidden="1" customHeight="1" outlineLevel="1" x14ac:dyDescent="0.3">
      <c r="A248" s="50"/>
      <c r="B248" s="50"/>
      <c r="C248" s="27" t="str">
        <f>'Index Formatting'!$I$19</f>
        <v>O</v>
      </c>
      <c r="D248" s="50" t="s">
        <v>35</v>
      </c>
      <c r="E248" s="28">
        <v>368</v>
      </c>
      <c r="F248" s="28" t="s">
        <v>287</v>
      </c>
      <c r="G248" s="28" t="s">
        <v>80</v>
      </c>
      <c r="H248" s="44"/>
      <c r="I248" s="44"/>
      <c r="J248" s="44"/>
      <c r="K248" s="44"/>
      <c r="L248" s="44"/>
      <c r="M248" s="44"/>
      <c r="N248" s="44"/>
      <c r="O248" s="44"/>
      <c r="P248" s="44"/>
      <c r="Q248" s="44"/>
      <c r="R248" s="44"/>
      <c r="S248" s="44"/>
      <c r="T248" s="45">
        <f>H248*_xlfn.XLOOKUP($E248, EFs!$A:$A, EFs!$F:$F)*1000</f>
        <v>0</v>
      </c>
      <c r="U248" s="45">
        <f>I248*_xlfn.XLOOKUP($E248, EFs!$A:$A, EFs!$F:$F)*1000</f>
        <v>0</v>
      </c>
      <c r="V248" s="45">
        <f>J248*_xlfn.XLOOKUP($E248, EFs!$A:$A, EFs!$F:$F)*1000</f>
        <v>0</v>
      </c>
      <c r="W248" s="45">
        <f>K248*_xlfn.XLOOKUP($E248, EFs!$A:$A, EFs!$F:$F)*1000</f>
        <v>0</v>
      </c>
      <c r="X248" s="45">
        <f>L248*_xlfn.XLOOKUP($E248, EFs!$A:$A, EFs!$F:$F)*1000</f>
        <v>0</v>
      </c>
      <c r="Y248" s="45">
        <f>M248*_xlfn.XLOOKUP($E248, EFs!$A:$A, EFs!$F:$F)*1000</f>
        <v>0</v>
      </c>
      <c r="Z248" s="45">
        <f>N248*_xlfn.XLOOKUP($E248, EFs!$A:$A, EFs!$F:$F)*1000</f>
        <v>0</v>
      </c>
      <c r="AA248" s="45">
        <f>O248*_xlfn.XLOOKUP($E248, EFs!$A:$A, EFs!$F:$F)*1000</f>
        <v>0</v>
      </c>
      <c r="AB248" s="45">
        <f>P248*_xlfn.XLOOKUP($E248, EFs!$A:$A, EFs!$F:$F)*1000</f>
        <v>0</v>
      </c>
      <c r="AC248" s="45">
        <f>Q248*_xlfn.XLOOKUP($E248, EFs!$A:$A, EFs!$F:$F)*1000</f>
        <v>0</v>
      </c>
      <c r="AD248" s="45">
        <f>R248*_xlfn.XLOOKUP($E248, EFs!$A:$A, EFs!$F:$F)*1000</f>
        <v>0</v>
      </c>
      <c r="AE248" s="45">
        <f>S248*_xlfn.XLOOKUP($E248, EFs!$A:$A, EFs!$F:$F)*1000</f>
        <v>0</v>
      </c>
      <c r="AF248" s="34">
        <f t="shared" ref="AF248:AF284" si="6">SUM(T248:AE248)</f>
        <v>0</v>
      </c>
      <c r="AG248" s="44"/>
      <c r="AH248" s="44"/>
      <c r="AI248" s="44"/>
    </row>
    <row r="249" spans="1:35" ht="18" hidden="1" customHeight="1" outlineLevel="1" x14ac:dyDescent="0.3">
      <c r="A249" s="50"/>
      <c r="B249" s="50"/>
      <c r="C249" s="27" t="str">
        <f>'Index Formatting'!$I$19</f>
        <v>O</v>
      </c>
      <c r="D249" s="50"/>
      <c r="E249" s="28">
        <v>369</v>
      </c>
      <c r="F249" s="28" t="s">
        <v>288</v>
      </c>
      <c r="G249" s="28" t="s">
        <v>80</v>
      </c>
      <c r="H249" s="44"/>
      <c r="I249" s="44"/>
      <c r="J249" s="44"/>
      <c r="K249" s="44"/>
      <c r="L249" s="44"/>
      <c r="M249" s="44"/>
      <c r="N249" s="44"/>
      <c r="O249" s="44"/>
      <c r="P249" s="44"/>
      <c r="Q249" s="44"/>
      <c r="R249" s="44"/>
      <c r="S249" s="44"/>
      <c r="T249" s="45">
        <f>H249*_xlfn.XLOOKUP($E249, EFs!$A:$A, EFs!$F:$F)*1000</f>
        <v>0</v>
      </c>
      <c r="U249" s="45">
        <f>I249*_xlfn.XLOOKUP($E249, EFs!$A:$A, EFs!$F:$F)*1000</f>
        <v>0</v>
      </c>
      <c r="V249" s="45">
        <f>J249*_xlfn.XLOOKUP($E249, EFs!$A:$A, EFs!$F:$F)*1000</f>
        <v>0</v>
      </c>
      <c r="W249" s="45">
        <f>K249*_xlfn.XLOOKUP($E249, EFs!$A:$A, EFs!$F:$F)*1000</f>
        <v>0</v>
      </c>
      <c r="X249" s="45">
        <f>L249*_xlfn.XLOOKUP($E249, EFs!$A:$A, EFs!$F:$F)*1000</f>
        <v>0</v>
      </c>
      <c r="Y249" s="45">
        <f>M249*_xlfn.XLOOKUP($E249, EFs!$A:$A, EFs!$F:$F)*1000</f>
        <v>0</v>
      </c>
      <c r="Z249" s="45">
        <f>N249*_xlfn.XLOOKUP($E249, EFs!$A:$A, EFs!$F:$F)*1000</f>
        <v>0</v>
      </c>
      <c r="AA249" s="45">
        <f>O249*_xlfn.XLOOKUP($E249, EFs!$A:$A, EFs!$F:$F)*1000</f>
        <v>0</v>
      </c>
      <c r="AB249" s="45">
        <f>P249*_xlfn.XLOOKUP($E249, EFs!$A:$A, EFs!$F:$F)*1000</f>
        <v>0</v>
      </c>
      <c r="AC249" s="45">
        <f>Q249*_xlfn.XLOOKUP($E249, EFs!$A:$A, EFs!$F:$F)*1000</f>
        <v>0</v>
      </c>
      <c r="AD249" s="45">
        <f>R249*_xlfn.XLOOKUP($E249, EFs!$A:$A, EFs!$F:$F)*1000</f>
        <v>0</v>
      </c>
      <c r="AE249" s="45">
        <f>S249*_xlfn.XLOOKUP($E249, EFs!$A:$A, EFs!$F:$F)*1000</f>
        <v>0</v>
      </c>
      <c r="AF249" s="34">
        <f t="shared" si="6"/>
        <v>0</v>
      </c>
      <c r="AG249" s="44"/>
      <c r="AH249" s="44"/>
      <c r="AI249" s="44"/>
    </row>
    <row r="250" spans="1:35" ht="18" hidden="1" customHeight="1" outlineLevel="1" x14ac:dyDescent="0.3">
      <c r="A250" s="50"/>
      <c r="B250" s="50"/>
      <c r="C250" s="27" t="str">
        <f>'Index Formatting'!$I$19</f>
        <v>O</v>
      </c>
      <c r="D250" s="50"/>
      <c r="E250" s="28">
        <v>370</v>
      </c>
      <c r="F250" s="28" t="s">
        <v>289</v>
      </c>
      <c r="G250" s="28" t="s">
        <v>80</v>
      </c>
      <c r="H250" s="44"/>
      <c r="I250" s="44"/>
      <c r="J250" s="44"/>
      <c r="K250" s="44"/>
      <c r="L250" s="44"/>
      <c r="M250" s="44"/>
      <c r="N250" s="44"/>
      <c r="O250" s="44"/>
      <c r="P250" s="44"/>
      <c r="Q250" s="44"/>
      <c r="R250" s="44"/>
      <c r="S250" s="44"/>
      <c r="T250" s="45">
        <f>H250*_xlfn.XLOOKUP($E250, EFs!$A:$A, EFs!$F:$F)*1000</f>
        <v>0</v>
      </c>
      <c r="U250" s="45">
        <f>I250*_xlfn.XLOOKUP($E250, EFs!$A:$A, EFs!$F:$F)*1000</f>
        <v>0</v>
      </c>
      <c r="V250" s="45">
        <f>J250*_xlfn.XLOOKUP($E250, EFs!$A:$A, EFs!$F:$F)*1000</f>
        <v>0</v>
      </c>
      <c r="W250" s="45">
        <f>K250*_xlfn.XLOOKUP($E250, EFs!$A:$A, EFs!$F:$F)*1000</f>
        <v>0</v>
      </c>
      <c r="X250" s="45">
        <f>L250*_xlfn.XLOOKUP($E250, EFs!$A:$A, EFs!$F:$F)*1000</f>
        <v>0</v>
      </c>
      <c r="Y250" s="45">
        <f>M250*_xlfn.XLOOKUP($E250, EFs!$A:$A, EFs!$F:$F)*1000</f>
        <v>0</v>
      </c>
      <c r="Z250" s="45">
        <f>N250*_xlfn.XLOOKUP($E250, EFs!$A:$A, EFs!$F:$F)*1000</f>
        <v>0</v>
      </c>
      <c r="AA250" s="45">
        <f>O250*_xlfn.XLOOKUP($E250, EFs!$A:$A, EFs!$F:$F)*1000</f>
        <v>0</v>
      </c>
      <c r="AB250" s="45">
        <f>P250*_xlfn.XLOOKUP($E250, EFs!$A:$A, EFs!$F:$F)*1000</f>
        <v>0</v>
      </c>
      <c r="AC250" s="45">
        <f>Q250*_xlfn.XLOOKUP($E250, EFs!$A:$A, EFs!$F:$F)*1000</f>
        <v>0</v>
      </c>
      <c r="AD250" s="45">
        <f>R250*_xlfn.XLOOKUP($E250, EFs!$A:$A, EFs!$F:$F)*1000</f>
        <v>0</v>
      </c>
      <c r="AE250" s="45">
        <f>S250*_xlfn.XLOOKUP($E250, EFs!$A:$A, EFs!$F:$F)*1000</f>
        <v>0</v>
      </c>
      <c r="AF250" s="34">
        <f t="shared" si="6"/>
        <v>0</v>
      </c>
      <c r="AG250" s="44"/>
      <c r="AH250" s="44"/>
      <c r="AI250" s="44"/>
    </row>
    <row r="251" spans="1:35" ht="18" hidden="1" customHeight="1" outlineLevel="1" x14ac:dyDescent="0.3">
      <c r="A251" s="50"/>
      <c r="B251" s="50"/>
      <c r="C251" s="27" t="str">
        <f>'Index Formatting'!$I$19</f>
        <v>O</v>
      </c>
      <c r="D251" s="50"/>
      <c r="E251" s="28">
        <v>371</v>
      </c>
      <c r="F251" s="28" t="s">
        <v>290</v>
      </c>
      <c r="G251" s="28" t="s">
        <v>80</v>
      </c>
      <c r="H251" s="44"/>
      <c r="I251" s="44"/>
      <c r="J251" s="44"/>
      <c r="K251" s="44"/>
      <c r="L251" s="44"/>
      <c r="M251" s="44"/>
      <c r="N251" s="44"/>
      <c r="O251" s="44"/>
      <c r="P251" s="44"/>
      <c r="Q251" s="44"/>
      <c r="R251" s="44"/>
      <c r="S251" s="44"/>
      <c r="T251" s="45">
        <f>H251*_xlfn.XLOOKUP($E251, EFs!$A:$A, EFs!$F:$F)*1000</f>
        <v>0</v>
      </c>
      <c r="U251" s="45">
        <f>I251*_xlfn.XLOOKUP($E251, EFs!$A:$A, EFs!$F:$F)*1000</f>
        <v>0</v>
      </c>
      <c r="V251" s="45">
        <f>J251*_xlfn.XLOOKUP($E251, EFs!$A:$A, EFs!$F:$F)*1000</f>
        <v>0</v>
      </c>
      <c r="W251" s="45">
        <f>K251*_xlfn.XLOOKUP($E251, EFs!$A:$A, EFs!$F:$F)*1000</f>
        <v>0</v>
      </c>
      <c r="X251" s="45">
        <f>L251*_xlfn.XLOOKUP($E251, EFs!$A:$A, EFs!$F:$F)*1000</f>
        <v>0</v>
      </c>
      <c r="Y251" s="45">
        <f>M251*_xlfn.XLOOKUP($E251, EFs!$A:$A, EFs!$F:$F)*1000</f>
        <v>0</v>
      </c>
      <c r="Z251" s="45">
        <f>N251*_xlfn.XLOOKUP($E251, EFs!$A:$A, EFs!$F:$F)*1000</f>
        <v>0</v>
      </c>
      <c r="AA251" s="45">
        <f>O251*_xlfn.XLOOKUP($E251, EFs!$A:$A, EFs!$F:$F)*1000</f>
        <v>0</v>
      </c>
      <c r="AB251" s="45">
        <f>P251*_xlfn.XLOOKUP($E251, EFs!$A:$A, EFs!$F:$F)*1000</f>
        <v>0</v>
      </c>
      <c r="AC251" s="45">
        <f>Q251*_xlfn.XLOOKUP($E251, EFs!$A:$A, EFs!$F:$F)*1000</f>
        <v>0</v>
      </c>
      <c r="AD251" s="45">
        <f>R251*_xlfn.XLOOKUP($E251, EFs!$A:$A, EFs!$F:$F)*1000</f>
        <v>0</v>
      </c>
      <c r="AE251" s="45">
        <f>S251*_xlfn.XLOOKUP($E251, EFs!$A:$A, EFs!$F:$F)*1000</f>
        <v>0</v>
      </c>
      <c r="AF251" s="34">
        <f t="shared" si="6"/>
        <v>0</v>
      </c>
      <c r="AG251" s="44"/>
      <c r="AH251" s="44"/>
      <c r="AI251" s="44"/>
    </row>
    <row r="252" spans="1:35" ht="18" hidden="1" customHeight="1" outlineLevel="1" x14ac:dyDescent="0.3">
      <c r="A252" s="50"/>
      <c r="B252" s="50"/>
      <c r="C252" s="27" t="str">
        <f>'Index Formatting'!$I$19</f>
        <v>O</v>
      </c>
      <c r="D252" s="50"/>
      <c r="E252" s="28">
        <v>372</v>
      </c>
      <c r="F252" s="28" t="s">
        <v>291</v>
      </c>
      <c r="G252" s="28" t="s">
        <v>80</v>
      </c>
      <c r="H252" s="44"/>
      <c r="I252" s="44"/>
      <c r="J252" s="44"/>
      <c r="K252" s="44"/>
      <c r="L252" s="44"/>
      <c r="M252" s="44"/>
      <c r="N252" s="44"/>
      <c r="O252" s="44"/>
      <c r="P252" s="44"/>
      <c r="Q252" s="44"/>
      <c r="R252" s="44"/>
      <c r="S252" s="44"/>
      <c r="T252" s="45">
        <f>H252*_xlfn.XLOOKUP($E252, EFs!$A:$A, EFs!$F:$F)*1000</f>
        <v>0</v>
      </c>
      <c r="U252" s="45">
        <f>I252*_xlfn.XLOOKUP($E252, EFs!$A:$A, EFs!$F:$F)*1000</f>
        <v>0</v>
      </c>
      <c r="V252" s="45">
        <f>J252*_xlfn.XLOOKUP($E252, EFs!$A:$A, EFs!$F:$F)*1000</f>
        <v>0</v>
      </c>
      <c r="W252" s="45">
        <f>K252*_xlfn.XLOOKUP($E252, EFs!$A:$A, EFs!$F:$F)*1000</f>
        <v>0</v>
      </c>
      <c r="X252" s="45">
        <f>L252*_xlfn.XLOOKUP($E252, EFs!$A:$A, EFs!$F:$F)*1000</f>
        <v>0</v>
      </c>
      <c r="Y252" s="45">
        <f>M252*_xlfn.XLOOKUP($E252, EFs!$A:$A, EFs!$F:$F)*1000</f>
        <v>0</v>
      </c>
      <c r="Z252" s="45">
        <f>N252*_xlfn.XLOOKUP($E252, EFs!$A:$A, EFs!$F:$F)*1000</f>
        <v>0</v>
      </c>
      <c r="AA252" s="45">
        <f>O252*_xlfn.XLOOKUP($E252, EFs!$A:$A, EFs!$F:$F)*1000</f>
        <v>0</v>
      </c>
      <c r="AB252" s="45">
        <f>P252*_xlfn.XLOOKUP($E252, EFs!$A:$A, EFs!$F:$F)*1000</f>
        <v>0</v>
      </c>
      <c r="AC252" s="45">
        <f>Q252*_xlfn.XLOOKUP($E252, EFs!$A:$A, EFs!$F:$F)*1000</f>
        <v>0</v>
      </c>
      <c r="AD252" s="45">
        <f>R252*_xlfn.XLOOKUP($E252, EFs!$A:$A, EFs!$F:$F)*1000</f>
        <v>0</v>
      </c>
      <c r="AE252" s="45">
        <f>S252*_xlfn.XLOOKUP($E252, EFs!$A:$A, EFs!$F:$F)*1000</f>
        <v>0</v>
      </c>
      <c r="AF252" s="34">
        <f t="shared" si="6"/>
        <v>0</v>
      </c>
      <c r="AG252" s="44"/>
      <c r="AH252" s="44"/>
      <c r="AI252" s="44"/>
    </row>
    <row r="253" spans="1:35" ht="18" hidden="1" customHeight="1" outlineLevel="1" x14ac:dyDescent="0.3">
      <c r="A253" s="50"/>
      <c r="B253" s="50"/>
      <c r="C253" s="27" t="str">
        <f>'Index Formatting'!$I$19</f>
        <v>O</v>
      </c>
      <c r="D253" s="50"/>
      <c r="E253" s="28">
        <v>373</v>
      </c>
      <c r="F253" s="28" t="s">
        <v>292</v>
      </c>
      <c r="G253" s="28" t="s">
        <v>80</v>
      </c>
      <c r="H253" s="44"/>
      <c r="I253" s="44"/>
      <c r="J253" s="44"/>
      <c r="K253" s="44"/>
      <c r="L253" s="44"/>
      <c r="M253" s="44"/>
      <c r="N253" s="44"/>
      <c r="O253" s="44"/>
      <c r="P253" s="44"/>
      <c r="Q253" s="44"/>
      <c r="R253" s="44"/>
      <c r="S253" s="44"/>
      <c r="T253" s="45">
        <f>H253*_xlfn.XLOOKUP($E253, EFs!$A:$A, EFs!$F:$F)*1000</f>
        <v>0</v>
      </c>
      <c r="U253" s="45">
        <f>I253*_xlfn.XLOOKUP($E253, EFs!$A:$A, EFs!$F:$F)*1000</f>
        <v>0</v>
      </c>
      <c r="V253" s="45">
        <f>J253*_xlfn.XLOOKUP($E253, EFs!$A:$A, EFs!$F:$F)*1000</f>
        <v>0</v>
      </c>
      <c r="W253" s="45">
        <f>K253*_xlfn.XLOOKUP($E253, EFs!$A:$A, EFs!$F:$F)*1000</f>
        <v>0</v>
      </c>
      <c r="X253" s="45">
        <f>L253*_xlfn.XLOOKUP($E253, EFs!$A:$A, EFs!$F:$F)*1000</f>
        <v>0</v>
      </c>
      <c r="Y253" s="45">
        <f>M253*_xlfn.XLOOKUP($E253, EFs!$A:$A, EFs!$F:$F)*1000</f>
        <v>0</v>
      </c>
      <c r="Z253" s="45">
        <f>N253*_xlfn.XLOOKUP($E253, EFs!$A:$A, EFs!$F:$F)*1000</f>
        <v>0</v>
      </c>
      <c r="AA253" s="45">
        <f>O253*_xlfn.XLOOKUP($E253, EFs!$A:$A, EFs!$F:$F)*1000</f>
        <v>0</v>
      </c>
      <c r="AB253" s="45">
        <f>P253*_xlfn.XLOOKUP($E253, EFs!$A:$A, EFs!$F:$F)*1000</f>
        <v>0</v>
      </c>
      <c r="AC253" s="45">
        <f>Q253*_xlfn.XLOOKUP($E253, EFs!$A:$A, EFs!$F:$F)*1000</f>
        <v>0</v>
      </c>
      <c r="AD253" s="45">
        <f>R253*_xlfn.XLOOKUP($E253, EFs!$A:$A, EFs!$F:$F)*1000</f>
        <v>0</v>
      </c>
      <c r="AE253" s="45">
        <f>S253*_xlfn.XLOOKUP($E253, EFs!$A:$A, EFs!$F:$F)*1000</f>
        <v>0</v>
      </c>
      <c r="AF253" s="34">
        <f t="shared" si="6"/>
        <v>0</v>
      </c>
      <c r="AG253" s="44"/>
      <c r="AH253" s="44"/>
      <c r="AI253" s="44"/>
    </row>
    <row r="254" spans="1:35" ht="18" hidden="1" customHeight="1" outlineLevel="1" x14ac:dyDescent="0.3">
      <c r="A254" s="50"/>
      <c r="B254" s="50"/>
      <c r="C254" s="27" t="str">
        <f>'Index Formatting'!$I$19</f>
        <v>O</v>
      </c>
      <c r="D254" s="50"/>
      <c r="E254" s="28">
        <v>374</v>
      </c>
      <c r="F254" s="28" t="s">
        <v>293</v>
      </c>
      <c r="G254" s="28" t="s">
        <v>80</v>
      </c>
      <c r="H254" s="44"/>
      <c r="I254" s="44"/>
      <c r="J254" s="44"/>
      <c r="K254" s="44"/>
      <c r="L254" s="44"/>
      <c r="M254" s="44"/>
      <c r="N254" s="44"/>
      <c r="O254" s="44"/>
      <c r="P254" s="44"/>
      <c r="Q254" s="44"/>
      <c r="R254" s="44"/>
      <c r="S254" s="44"/>
      <c r="T254" s="45">
        <f>H254*_xlfn.XLOOKUP($E254, EFs!$A:$A, EFs!$F:$F)*1000</f>
        <v>0</v>
      </c>
      <c r="U254" s="45">
        <f>I254*_xlfn.XLOOKUP($E254, EFs!$A:$A, EFs!$F:$F)*1000</f>
        <v>0</v>
      </c>
      <c r="V254" s="45">
        <f>J254*_xlfn.XLOOKUP($E254, EFs!$A:$A, EFs!$F:$F)*1000</f>
        <v>0</v>
      </c>
      <c r="W254" s="45">
        <f>K254*_xlfn.XLOOKUP($E254, EFs!$A:$A, EFs!$F:$F)*1000</f>
        <v>0</v>
      </c>
      <c r="X254" s="45">
        <f>L254*_xlfn.XLOOKUP($E254, EFs!$A:$A, EFs!$F:$F)*1000</f>
        <v>0</v>
      </c>
      <c r="Y254" s="45">
        <f>M254*_xlfn.XLOOKUP($E254, EFs!$A:$A, EFs!$F:$F)*1000</f>
        <v>0</v>
      </c>
      <c r="Z254" s="45">
        <f>N254*_xlfn.XLOOKUP($E254, EFs!$A:$A, EFs!$F:$F)*1000</f>
        <v>0</v>
      </c>
      <c r="AA254" s="45">
        <f>O254*_xlfn.XLOOKUP($E254, EFs!$A:$A, EFs!$F:$F)*1000</f>
        <v>0</v>
      </c>
      <c r="AB254" s="45">
        <f>P254*_xlfn.XLOOKUP($E254, EFs!$A:$A, EFs!$F:$F)*1000</f>
        <v>0</v>
      </c>
      <c r="AC254" s="45">
        <f>Q254*_xlfn.XLOOKUP($E254, EFs!$A:$A, EFs!$F:$F)*1000</f>
        <v>0</v>
      </c>
      <c r="AD254" s="45">
        <f>R254*_xlfn.XLOOKUP($E254, EFs!$A:$A, EFs!$F:$F)*1000</f>
        <v>0</v>
      </c>
      <c r="AE254" s="45">
        <f>S254*_xlfn.XLOOKUP($E254, EFs!$A:$A, EFs!$F:$F)*1000</f>
        <v>0</v>
      </c>
      <c r="AF254" s="34">
        <f t="shared" si="6"/>
        <v>0</v>
      </c>
      <c r="AG254" s="44"/>
      <c r="AH254" s="44"/>
      <c r="AI254" s="44"/>
    </row>
    <row r="255" spans="1:35" ht="18" hidden="1" customHeight="1" outlineLevel="1" x14ac:dyDescent="0.3">
      <c r="A255" s="50"/>
      <c r="B255" s="50"/>
      <c r="C255" s="27" t="str">
        <f>'Index Formatting'!$I$19</f>
        <v>O</v>
      </c>
      <c r="D255" s="50"/>
      <c r="E255" s="28">
        <v>375</v>
      </c>
      <c r="F255" s="28" t="s">
        <v>294</v>
      </c>
      <c r="G255" s="28" t="s">
        <v>80</v>
      </c>
      <c r="H255" s="44"/>
      <c r="I255" s="44"/>
      <c r="J255" s="44"/>
      <c r="K255" s="44"/>
      <c r="L255" s="44"/>
      <c r="M255" s="44"/>
      <c r="N255" s="44"/>
      <c r="O255" s="44"/>
      <c r="P255" s="44"/>
      <c r="Q255" s="44"/>
      <c r="R255" s="44"/>
      <c r="S255" s="44"/>
      <c r="T255" s="45">
        <f>H255*_xlfn.XLOOKUP($E255, EFs!$A:$A, EFs!$F:$F)*1000</f>
        <v>0</v>
      </c>
      <c r="U255" s="45">
        <f>I255*_xlfn.XLOOKUP($E255, EFs!$A:$A, EFs!$F:$F)*1000</f>
        <v>0</v>
      </c>
      <c r="V255" s="45">
        <f>J255*_xlfn.XLOOKUP($E255, EFs!$A:$A, EFs!$F:$F)*1000</f>
        <v>0</v>
      </c>
      <c r="W255" s="45">
        <f>K255*_xlfn.XLOOKUP($E255, EFs!$A:$A, EFs!$F:$F)*1000</f>
        <v>0</v>
      </c>
      <c r="X255" s="45">
        <f>L255*_xlfn.XLOOKUP($E255, EFs!$A:$A, EFs!$F:$F)*1000</f>
        <v>0</v>
      </c>
      <c r="Y255" s="45">
        <f>M255*_xlfn.XLOOKUP($E255, EFs!$A:$A, EFs!$F:$F)*1000</f>
        <v>0</v>
      </c>
      <c r="Z255" s="45">
        <f>N255*_xlfn.XLOOKUP($E255, EFs!$A:$A, EFs!$F:$F)*1000</f>
        <v>0</v>
      </c>
      <c r="AA255" s="45">
        <f>O255*_xlfn.XLOOKUP($E255, EFs!$A:$A, EFs!$F:$F)*1000</f>
        <v>0</v>
      </c>
      <c r="AB255" s="45">
        <f>P255*_xlfn.XLOOKUP($E255, EFs!$A:$A, EFs!$F:$F)*1000</f>
        <v>0</v>
      </c>
      <c r="AC255" s="45">
        <f>Q255*_xlfn.XLOOKUP($E255, EFs!$A:$A, EFs!$F:$F)*1000</f>
        <v>0</v>
      </c>
      <c r="AD255" s="45">
        <f>R255*_xlfn.XLOOKUP($E255, EFs!$A:$A, EFs!$F:$F)*1000</f>
        <v>0</v>
      </c>
      <c r="AE255" s="45">
        <f>S255*_xlfn.XLOOKUP($E255, EFs!$A:$A, EFs!$F:$F)*1000</f>
        <v>0</v>
      </c>
      <c r="AF255" s="34">
        <f t="shared" si="6"/>
        <v>0</v>
      </c>
      <c r="AG255" s="44"/>
      <c r="AH255" s="44"/>
      <c r="AI255" s="44"/>
    </row>
    <row r="256" spans="1:35" ht="18" hidden="1" customHeight="1" outlineLevel="1" x14ac:dyDescent="0.3">
      <c r="A256" s="50"/>
      <c r="B256" s="50"/>
      <c r="C256" s="27" t="str">
        <f>'Index Formatting'!$I$18</f>
        <v>M</v>
      </c>
      <c r="D256" s="50" t="s">
        <v>105</v>
      </c>
      <c r="E256" s="28">
        <v>376</v>
      </c>
      <c r="F256" s="28" t="s">
        <v>106</v>
      </c>
      <c r="G256" s="28" t="s">
        <v>70</v>
      </c>
      <c r="H256" s="44"/>
      <c r="I256" s="44"/>
      <c r="J256" s="44"/>
      <c r="K256" s="44"/>
      <c r="L256" s="44"/>
      <c r="M256" s="44"/>
      <c r="N256" s="44"/>
      <c r="O256" s="44"/>
      <c r="P256" s="44"/>
      <c r="Q256" s="44"/>
      <c r="R256" s="44"/>
      <c r="S256" s="44"/>
      <c r="T256" s="45">
        <f>H256*_xlfn.XLOOKUP($E256, EFs!$A:$A, EFs!$F:$F)*1000</f>
        <v>0</v>
      </c>
      <c r="U256" s="45">
        <f>I256*_xlfn.XLOOKUP($E256, EFs!$A:$A, EFs!$F:$F)*1000</f>
        <v>0</v>
      </c>
      <c r="V256" s="45">
        <f>J256*_xlfn.XLOOKUP($E256, EFs!$A:$A, EFs!$F:$F)*1000</f>
        <v>0</v>
      </c>
      <c r="W256" s="45">
        <f>K256*_xlfn.XLOOKUP($E256, EFs!$A:$A, EFs!$F:$F)*1000</f>
        <v>0</v>
      </c>
      <c r="X256" s="45">
        <f>L256*_xlfn.XLOOKUP($E256, EFs!$A:$A, EFs!$F:$F)*1000</f>
        <v>0</v>
      </c>
      <c r="Y256" s="45">
        <f>M256*_xlfn.XLOOKUP($E256, EFs!$A:$A, EFs!$F:$F)*1000</f>
        <v>0</v>
      </c>
      <c r="Z256" s="45">
        <f>N256*_xlfn.XLOOKUP($E256, EFs!$A:$A, EFs!$F:$F)*1000</f>
        <v>0</v>
      </c>
      <c r="AA256" s="45">
        <f>O256*_xlfn.XLOOKUP($E256, EFs!$A:$A, EFs!$F:$F)*1000</f>
        <v>0</v>
      </c>
      <c r="AB256" s="45">
        <f>P256*_xlfn.XLOOKUP($E256, EFs!$A:$A, EFs!$F:$F)*1000</f>
        <v>0</v>
      </c>
      <c r="AC256" s="45">
        <f>Q256*_xlfn.XLOOKUP($E256, EFs!$A:$A, EFs!$F:$F)*1000</f>
        <v>0</v>
      </c>
      <c r="AD256" s="45">
        <f>R256*_xlfn.XLOOKUP($E256, EFs!$A:$A, EFs!$F:$F)*1000</f>
        <v>0</v>
      </c>
      <c r="AE256" s="45">
        <f>S256*_xlfn.XLOOKUP($E256, EFs!$A:$A, EFs!$F:$F)*1000</f>
        <v>0</v>
      </c>
      <c r="AF256" s="34">
        <f t="shared" si="6"/>
        <v>0</v>
      </c>
      <c r="AG256" s="44"/>
      <c r="AH256" s="44"/>
      <c r="AI256" s="44"/>
    </row>
    <row r="257" spans="1:35" ht="18" hidden="1" customHeight="1" outlineLevel="1" x14ac:dyDescent="0.3">
      <c r="A257" s="50"/>
      <c r="B257" s="50"/>
      <c r="C257" s="27" t="str">
        <f>'Index Formatting'!$I$18</f>
        <v>M</v>
      </c>
      <c r="D257" s="50"/>
      <c r="E257" s="28">
        <v>377</v>
      </c>
      <c r="F257" s="28" t="s">
        <v>107</v>
      </c>
      <c r="G257" s="28" t="s">
        <v>70</v>
      </c>
      <c r="H257" s="44"/>
      <c r="I257" s="44"/>
      <c r="J257" s="44"/>
      <c r="K257" s="44"/>
      <c r="L257" s="44"/>
      <c r="M257" s="44"/>
      <c r="N257" s="44"/>
      <c r="O257" s="44"/>
      <c r="P257" s="44"/>
      <c r="Q257" s="44"/>
      <c r="R257" s="44"/>
      <c r="S257" s="44"/>
      <c r="T257" s="45">
        <f>H257*_xlfn.XLOOKUP($E257, EFs!$A:$A, EFs!$F:$F)*1000</f>
        <v>0</v>
      </c>
      <c r="U257" s="45">
        <f>I257*_xlfn.XLOOKUP($E257, EFs!$A:$A, EFs!$F:$F)*1000</f>
        <v>0</v>
      </c>
      <c r="V257" s="45">
        <f>J257*_xlfn.XLOOKUP($E257, EFs!$A:$A, EFs!$F:$F)*1000</f>
        <v>0</v>
      </c>
      <c r="W257" s="45">
        <f>K257*_xlfn.XLOOKUP($E257, EFs!$A:$A, EFs!$F:$F)*1000</f>
        <v>0</v>
      </c>
      <c r="X257" s="45">
        <f>L257*_xlfn.XLOOKUP($E257, EFs!$A:$A, EFs!$F:$F)*1000</f>
        <v>0</v>
      </c>
      <c r="Y257" s="45">
        <f>M257*_xlfn.XLOOKUP($E257, EFs!$A:$A, EFs!$F:$F)*1000</f>
        <v>0</v>
      </c>
      <c r="Z257" s="45">
        <f>N257*_xlfn.XLOOKUP($E257, EFs!$A:$A, EFs!$F:$F)*1000</f>
        <v>0</v>
      </c>
      <c r="AA257" s="45">
        <f>O257*_xlfn.XLOOKUP($E257, EFs!$A:$A, EFs!$F:$F)*1000</f>
        <v>0</v>
      </c>
      <c r="AB257" s="45">
        <f>P257*_xlfn.XLOOKUP($E257, EFs!$A:$A, EFs!$F:$F)*1000</f>
        <v>0</v>
      </c>
      <c r="AC257" s="45">
        <f>Q257*_xlfn.XLOOKUP($E257, EFs!$A:$A, EFs!$F:$F)*1000</f>
        <v>0</v>
      </c>
      <c r="AD257" s="45">
        <f>R257*_xlfn.XLOOKUP($E257, EFs!$A:$A, EFs!$F:$F)*1000</f>
        <v>0</v>
      </c>
      <c r="AE257" s="45">
        <f>S257*_xlfn.XLOOKUP($E257, EFs!$A:$A, EFs!$F:$F)*1000</f>
        <v>0</v>
      </c>
      <c r="AF257" s="34">
        <f t="shared" si="6"/>
        <v>0</v>
      </c>
      <c r="AG257" s="44"/>
      <c r="AH257" s="44"/>
      <c r="AI257" s="44"/>
    </row>
    <row r="258" spans="1:35" ht="18" hidden="1" customHeight="1" outlineLevel="1" x14ac:dyDescent="0.3">
      <c r="A258" s="50"/>
      <c r="B258" s="50"/>
      <c r="C258" s="27" t="str">
        <f>'Index Formatting'!$I$18</f>
        <v>M</v>
      </c>
      <c r="D258" s="50"/>
      <c r="E258" s="28">
        <v>378</v>
      </c>
      <c r="F258" s="28" t="s">
        <v>108</v>
      </c>
      <c r="G258" s="28" t="s">
        <v>70</v>
      </c>
      <c r="H258" s="44"/>
      <c r="I258" s="44"/>
      <c r="J258" s="44"/>
      <c r="K258" s="44"/>
      <c r="L258" s="44"/>
      <c r="M258" s="44"/>
      <c r="N258" s="44"/>
      <c r="O258" s="44"/>
      <c r="P258" s="44"/>
      <c r="Q258" s="44"/>
      <c r="R258" s="44"/>
      <c r="S258" s="44"/>
      <c r="T258" s="45">
        <f>H258*_xlfn.XLOOKUP($E258, EFs!$A:$A, EFs!$F:$F)*1000</f>
        <v>0</v>
      </c>
      <c r="U258" s="45">
        <f>I258*_xlfn.XLOOKUP($E258, EFs!$A:$A, EFs!$F:$F)*1000</f>
        <v>0</v>
      </c>
      <c r="V258" s="45">
        <f>J258*_xlfn.XLOOKUP($E258, EFs!$A:$A, EFs!$F:$F)*1000</f>
        <v>0</v>
      </c>
      <c r="W258" s="45">
        <f>K258*_xlfn.XLOOKUP($E258, EFs!$A:$A, EFs!$F:$F)*1000</f>
        <v>0</v>
      </c>
      <c r="X258" s="45">
        <f>L258*_xlfn.XLOOKUP($E258, EFs!$A:$A, EFs!$F:$F)*1000</f>
        <v>0</v>
      </c>
      <c r="Y258" s="45">
        <f>M258*_xlfn.XLOOKUP($E258, EFs!$A:$A, EFs!$F:$F)*1000</f>
        <v>0</v>
      </c>
      <c r="Z258" s="45">
        <f>N258*_xlfn.XLOOKUP($E258, EFs!$A:$A, EFs!$F:$F)*1000</f>
        <v>0</v>
      </c>
      <c r="AA258" s="45">
        <f>O258*_xlfn.XLOOKUP($E258, EFs!$A:$A, EFs!$F:$F)*1000</f>
        <v>0</v>
      </c>
      <c r="AB258" s="45">
        <f>P258*_xlfn.XLOOKUP($E258, EFs!$A:$A, EFs!$F:$F)*1000</f>
        <v>0</v>
      </c>
      <c r="AC258" s="45">
        <f>Q258*_xlfn.XLOOKUP($E258, EFs!$A:$A, EFs!$F:$F)*1000</f>
        <v>0</v>
      </c>
      <c r="AD258" s="45">
        <f>R258*_xlfn.XLOOKUP($E258, EFs!$A:$A, EFs!$F:$F)*1000</f>
        <v>0</v>
      </c>
      <c r="AE258" s="45">
        <f>S258*_xlfn.XLOOKUP($E258, EFs!$A:$A, EFs!$F:$F)*1000</f>
        <v>0</v>
      </c>
      <c r="AF258" s="34">
        <f t="shared" si="6"/>
        <v>0</v>
      </c>
      <c r="AG258" s="44"/>
      <c r="AH258" s="44"/>
      <c r="AI258" s="44"/>
    </row>
    <row r="259" spans="1:35" ht="18" hidden="1" customHeight="1" outlineLevel="1" x14ac:dyDescent="0.3">
      <c r="A259" s="50"/>
      <c r="B259" s="50"/>
      <c r="C259" s="27" t="str">
        <f>'Index Formatting'!$I$18</f>
        <v>M</v>
      </c>
      <c r="D259" s="50"/>
      <c r="E259" s="28">
        <v>379</v>
      </c>
      <c r="F259" s="28" t="s">
        <v>109</v>
      </c>
      <c r="G259" s="28" t="s">
        <v>70</v>
      </c>
      <c r="H259" s="44"/>
      <c r="I259" s="44"/>
      <c r="J259" s="44"/>
      <c r="K259" s="44"/>
      <c r="L259" s="44"/>
      <c r="M259" s="44"/>
      <c r="N259" s="44"/>
      <c r="O259" s="44"/>
      <c r="P259" s="44"/>
      <c r="Q259" s="44"/>
      <c r="R259" s="44"/>
      <c r="S259" s="44"/>
      <c r="T259" s="45">
        <f>H259*_xlfn.XLOOKUP($E259, EFs!$A:$A, EFs!$F:$F)*1000</f>
        <v>0</v>
      </c>
      <c r="U259" s="45">
        <f>I259*_xlfn.XLOOKUP($E259, EFs!$A:$A, EFs!$F:$F)*1000</f>
        <v>0</v>
      </c>
      <c r="V259" s="45">
        <f>J259*_xlfn.XLOOKUP($E259, EFs!$A:$A, EFs!$F:$F)*1000</f>
        <v>0</v>
      </c>
      <c r="W259" s="45">
        <f>K259*_xlfn.XLOOKUP($E259, EFs!$A:$A, EFs!$F:$F)*1000</f>
        <v>0</v>
      </c>
      <c r="X259" s="45">
        <f>L259*_xlfn.XLOOKUP($E259, EFs!$A:$A, EFs!$F:$F)*1000</f>
        <v>0</v>
      </c>
      <c r="Y259" s="45">
        <f>M259*_xlfn.XLOOKUP($E259, EFs!$A:$A, EFs!$F:$F)*1000</f>
        <v>0</v>
      </c>
      <c r="Z259" s="45">
        <f>N259*_xlfn.XLOOKUP($E259, EFs!$A:$A, EFs!$F:$F)*1000</f>
        <v>0</v>
      </c>
      <c r="AA259" s="45">
        <f>O259*_xlfn.XLOOKUP($E259, EFs!$A:$A, EFs!$F:$F)*1000</f>
        <v>0</v>
      </c>
      <c r="AB259" s="45">
        <f>P259*_xlfn.XLOOKUP($E259, EFs!$A:$A, EFs!$F:$F)*1000</f>
        <v>0</v>
      </c>
      <c r="AC259" s="45">
        <f>Q259*_xlfn.XLOOKUP($E259, EFs!$A:$A, EFs!$F:$F)*1000</f>
        <v>0</v>
      </c>
      <c r="AD259" s="45">
        <f>R259*_xlfn.XLOOKUP($E259, EFs!$A:$A, EFs!$F:$F)*1000</f>
        <v>0</v>
      </c>
      <c r="AE259" s="45">
        <f>S259*_xlfn.XLOOKUP($E259, EFs!$A:$A, EFs!$F:$F)*1000</f>
        <v>0</v>
      </c>
      <c r="AF259" s="34">
        <f t="shared" si="6"/>
        <v>0</v>
      </c>
      <c r="AG259" s="44"/>
      <c r="AH259" s="44"/>
      <c r="AI259" s="44"/>
    </row>
    <row r="260" spans="1:35" ht="18" hidden="1" customHeight="1" outlineLevel="1" x14ac:dyDescent="0.3">
      <c r="A260" s="50"/>
      <c r="B260" s="50"/>
      <c r="C260" s="27" t="str">
        <f>'Index Formatting'!$I$18</f>
        <v>M</v>
      </c>
      <c r="D260" s="50"/>
      <c r="E260" s="28">
        <v>380</v>
      </c>
      <c r="F260" s="28" t="s">
        <v>111</v>
      </c>
      <c r="G260" s="28" t="s">
        <v>70</v>
      </c>
      <c r="H260" s="44"/>
      <c r="I260" s="44"/>
      <c r="J260" s="44"/>
      <c r="K260" s="44"/>
      <c r="L260" s="44"/>
      <c r="M260" s="44"/>
      <c r="N260" s="44"/>
      <c r="O260" s="44"/>
      <c r="P260" s="44"/>
      <c r="Q260" s="44"/>
      <c r="R260" s="44"/>
      <c r="S260" s="44"/>
      <c r="T260" s="45">
        <f>H260*_xlfn.XLOOKUP($E260, EFs!$A:$A, EFs!$F:$F)*1000</f>
        <v>0</v>
      </c>
      <c r="U260" s="45">
        <f>I260*_xlfn.XLOOKUP($E260, EFs!$A:$A, EFs!$F:$F)*1000</f>
        <v>0</v>
      </c>
      <c r="V260" s="45">
        <f>J260*_xlfn.XLOOKUP($E260, EFs!$A:$A, EFs!$F:$F)*1000</f>
        <v>0</v>
      </c>
      <c r="W260" s="45">
        <f>K260*_xlfn.XLOOKUP($E260, EFs!$A:$A, EFs!$F:$F)*1000</f>
        <v>0</v>
      </c>
      <c r="X260" s="45">
        <f>L260*_xlfn.XLOOKUP($E260, EFs!$A:$A, EFs!$F:$F)*1000</f>
        <v>0</v>
      </c>
      <c r="Y260" s="45">
        <f>M260*_xlfn.XLOOKUP($E260, EFs!$A:$A, EFs!$F:$F)*1000</f>
        <v>0</v>
      </c>
      <c r="Z260" s="45">
        <f>N260*_xlfn.XLOOKUP($E260, EFs!$A:$A, EFs!$F:$F)*1000</f>
        <v>0</v>
      </c>
      <c r="AA260" s="45">
        <f>O260*_xlfn.XLOOKUP($E260, EFs!$A:$A, EFs!$F:$F)*1000</f>
        <v>0</v>
      </c>
      <c r="AB260" s="45">
        <f>P260*_xlfn.XLOOKUP($E260, EFs!$A:$A, EFs!$F:$F)*1000</f>
        <v>0</v>
      </c>
      <c r="AC260" s="45">
        <f>Q260*_xlfn.XLOOKUP($E260, EFs!$A:$A, EFs!$F:$F)*1000</f>
        <v>0</v>
      </c>
      <c r="AD260" s="45">
        <f>R260*_xlfn.XLOOKUP($E260, EFs!$A:$A, EFs!$F:$F)*1000</f>
        <v>0</v>
      </c>
      <c r="AE260" s="45">
        <f>S260*_xlfn.XLOOKUP($E260, EFs!$A:$A, EFs!$F:$F)*1000</f>
        <v>0</v>
      </c>
      <c r="AF260" s="34">
        <f t="shared" si="6"/>
        <v>0</v>
      </c>
      <c r="AG260" s="44"/>
      <c r="AH260" s="44"/>
      <c r="AI260" s="44"/>
    </row>
    <row r="261" spans="1:35" ht="18" hidden="1" customHeight="1" outlineLevel="1" x14ac:dyDescent="0.3">
      <c r="A261" s="50"/>
      <c r="B261" s="50"/>
      <c r="C261" s="27" t="str">
        <f>'Index Formatting'!$I$18</f>
        <v>M</v>
      </c>
      <c r="D261" s="50"/>
      <c r="E261" s="28">
        <v>381</v>
      </c>
      <c r="F261" s="28" t="s">
        <v>113</v>
      </c>
      <c r="G261" s="28" t="s">
        <v>70</v>
      </c>
      <c r="H261" s="44"/>
      <c r="I261" s="44"/>
      <c r="J261" s="44"/>
      <c r="K261" s="44"/>
      <c r="L261" s="44"/>
      <c r="M261" s="44"/>
      <c r="N261" s="44"/>
      <c r="O261" s="44"/>
      <c r="P261" s="44"/>
      <c r="Q261" s="44"/>
      <c r="R261" s="44"/>
      <c r="S261" s="44"/>
      <c r="T261" s="45">
        <f>H261*_xlfn.XLOOKUP($E261, EFs!$A:$A, EFs!$F:$F)*1000</f>
        <v>0</v>
      </c>
      <c r="U261" s="45">
        <f>I261*_xlfn.XLOOKUP($E261, EFs!$A:$A, EFs!$F:$F)*1000</f>
        <v>0</v>
      </c>
      <c r="V261" s="45">
        <f>J261*_xlfn.XLOOKUP($E261, EFs!$A:$A, EFs!$F:$F)*1000</f>
        <v>0</v>
      </c>
      <c r="W261" s="45">
        <f>K261*_xlfn.XLOOKUP($E261, EFs!$A:$A, EFs!$F:$F)*1000</f>
        <v>0</v>
      </c>
      <c r="X261" s="45">
        <f>L261*_xlfn.XLOOKUP($E261, EFs!$A:$A, EFs!$F:$F)*1000</f>
        <v>0</v>
      </c>
      <c r="Y261" s="45">
        <f>M261*_xlfn.XLOOKUP($E261, EFs!$A:$A, EFs!$F:$F)*1000</f>
        <v>0</v>
      </c>
      <c r="Z261" s="45">
        <f>N261*_xlfn.XLOOKUP($E261, EFs!$A:$A, EFs!$F:$F)*1000</f>
        <v>0</v>
      </c>
      <c r="AA261" s="45">
        <f>O261*_xlfn.XLOOKUP($E261, EFs!$A:$A, EFs!$F:$F)*1000</f>
        <v>0</v>
      </c>
      <c r="AB261" s="45">
        <f>P261*_xlfn.XLOOKUP($E261, EFs!$A:$A, EFs!$F:$F)*1000</f>
        <v>0</v>
      </c>
      <c r="AC261" s="45">
        <f>Q261*_xlfn.XLOOKUP($E261, EFs!$A:$A, EFs!$F:$F)*1000</f>
        <v>0</v>
      </c>
      <c r="AD261" s="45">
        <f>R261*_xlfn.XLOOKUP($E261, EFs!$A:$A, EFs!$F:$F)*1000</f>
        <v>0</v>
      </c>
      <c r="AE261" s="45">
        <f>S261*_xlfn.XLOOKUP($E261, EFs!$A:$A, EFs!$F:$F)*1000</f>
        <v>0</v>
      </c>
      <c r="AF261" s="34">
        <f t="shared" si="6"/>
        <v>0</v>
      </c>
      <c r="AG261" s="44"/>
      <c r="AH261" s="44"/>
      <c r="AI261" s="44"/>
    </row>
    <row r="262" spans="1:35" ht="18" customHeight="1" collapsed="1" x14ac:dyDescent="0.3">
      <c r="A262" s="49" t="s">
        <v>36</v>
      </c>
      <c r="B262" s="49"/>
      <c r="C262" s="49"/>
      <c r="D262" s="49"/>
      <c r="E262" s="49"/>
      <c r="F262" s="49"/>
      <c r="G262" s="49"/>
      <c r="H262" s="41"/>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3"/>
      <c r="AF262" s="34">
        <f>SUM(AF263:AF269)</f>
        <v>0</v>
      </c>
      <c r="AG262" s="44"/>
      <c r="AH262" s="44"/>
      <c r="AI262" s="44"/>
    </row>
    <row r="263" spans="1:35" ht="18" hidden="1" customHeight="1" outlineLevel="1" x14ac:dyDescent="0.3">
      <c r="A263" s="50">
        <v>11</v>
      </c>
      <c r="B263" s="50" t="s">
        <v>36</v>
      </c>
      <c r="C263" s="27" t="str">
        <f>'Index Formatting'!$I$20</f>
        <v>O</v>
      </c>
      <c r="D263" s="50" t="s">
        <v>295</v>
      </c>
      <c r="E263" s="28">
        <v>382</v>
      </c>
      <c r="F263" s="28" t="s">
        <v>296</v>
      </c>
      <c r="G263" s="28" t="s">
        <v>120</v>
      </c>
      <c r="H263" s="44"/>
      <c r="I263" s="44"/>
      <c r="J263" s="44"/>
      <c r="K263" s="44"/>
      <c r="L263" s="44"/>
      <c r="M263" s="44"/>
      <c r="N263" s="44"/>
      <c r="O263" s="44"/>
      <c r="P263" s="44"/>
      <c r="Q263" s="44"/>
      <c r="R263" s="44"/>
      <c r="S263" s="44"/>
      <c r="T263" s="45">
        <f>H263*_xlfn.XLOOKUP($E263, EFs!$A:$A, EFs!$F:$F)*1000</f>
        <v>0</v>
      </c>
      <c r="U263" s="45">
        <f>I263*_xlfn.XLOOKUP($E263, EFs!$A:$A, EFs!$F:$F)*1000</f>
        <v>0</v>
      </c>
      <c r="V263" s="45">
        <f>J263*_xlfn.XLOOKUP($E263, EFs!$A:$A, EFs!$F:$F)*1000</f>
        <v>0</v>
      </c>
      <c r="W263" s="45">
        <f>K263*_xlfn.XLOOKUP($E263, EFs!$A:$A, EFs!$F:$F)*1000</f>
        <v>0</v>
      </c>
      <c r="X263" s="45">
        <f>L263*_xlfn.XLOOKUP($E263, EFs!$A:$A, EFs!$F:$F)*1000</f>
        <v>0</v>
      </c>
      <c r="Y263" s="45">
        <f>M263*_xlfn.XLOOKUP($E263, EFs!$A:$A, EFs!$F:$F)*1000</f>
        <v>0</v>
      </c>
      <c r="Z263" s="45">
        <f>N263*_xlfn.XLOOKUP($E263, EFs!$A:$A, EFs!$F:$F)*1000</f>
        <v>0</v>
      </c>
      <c r="AA263" s="45">
        <f>O263*_xlfn.XLOOKUP($E263, EFs!$A:$A, EFs!$F:$F)*1000</f>
        <v>0</v>
      </c>
      <c r="AB263" s="45">
        <f>P263*_xlfn.XLOOKUP($E263, EFs!$A:$A, EFs!$F:$F)*1000</f>
        <v>0</v>
      </c>
      <c r="AC263" s="45">
        <f>Q263*_xlfn.XLOOKUP($E263, EFs!$A:$A, EFs!$F:$F)*1000</f>
        <v>0</v>
      </c>
      <c r="AD263" s="45">
        <f>R263*_xlfn.XLOOKUP($E263, EFs!$A:$A, EFs!$F:$F)*1000</f>
        <v>0</v>
      </c>
      <c r="AE263" s="45">
        <f>S263*_xlfn.XLOOKUP($E263, EFs!$A:$A, EFs!$F:$F)*1000</f>
        <v>0</v>
      </c>
      <c r="AF263" s="34">
        <f t="shared" si="6"/>
        <v>0</v>
      </c>
      <c r="AG263" s="44"/>
      <c r="AH263" s="44"/>
      <c r="AI263" s="44"/>
    </row>
    <row r="264" spans="1:35" ht="18" hidden="1" customHeight="1" outlineLevel="1" x14ac:dyDescent="0.3">
      <c r="A264" s="50"/>
      <c r="B264" s="50"/>
      <c r="C264" s="27" t="str">
        <f>'Index Formatting'!$I$20</f>
        <v>O</v>
      </c>
      <c r="D264" s="50"/>
      <c r="E264" s="28">
        <v>383</v>
      </c>
      <c r="F264" s="28" t="s">
        <v>297</v>
      </c>
      <c r="G264" s="28" t="s">
        <v>120</v>
      </c>
      <c r="H264" s="44"/>
      <c r="I264" s="44"/>
      <c r="J264" s="44"/>
      <c r="K264" s="44"/>
      <c r="L264" s="44"/>
      <c r="M264" s="44"/>
      <c r="N264" s="44"/>
      <c r="O264" s="44"/>
      <c r="P264" s="44"/>
      <c r="Q264" s="44"/>
      <c r="R264" s="44"/>
      <c r="S264" s="44"/>
      <c r="T264" s="45">
        <f>H264*_xlfn.XLOOKUP($E264, EFs!$A:$A, EFs!$F:$F)*1000</f>
        <v>0</v>
      </c>
      <c r="U264" s="45">
        <f>I264*_xlfn.XLOOKUP($E264, EFs!$A:$A, EFs!$F:$F)*1000</f>
        <v>0</v>
      </c>
      <c r="V264" s="45">
        <f>J264*_xlfn.XLOOKUP($E264, EFs!$A:$A, EFs!$F:$F)*1000</f>
        <v>0</v>
      </c>
      <c r="W264" s="45">
        <f>K264*_xlfn.XLOOKUP($E264, EFs!$A:$A, EFs!$F:$F)*1000</f>
        <v>0</v>
      </c>
      <c r="X264" s="45">
        <f>L264*_xlfn.XLOOKUP($E264, EFs!$A:$A, EFs!$F:$F)*1000</f>
        <v>0</v>
      </c>
      <c r="Y264" s="45">
        <f>M264*_xlfn.XLOOKUP($E264, EFs!$A:$A, EFs!$F:$F)*1000</f>
        <v>0</v>
      </c>
      <c r="Z264" s="45">
        <f>N264*_xlfn.XLOOKUP($E264, EFs!$A:$A, EFs!$F:$F)*1000</f>
        <v>0</v>
      </c>
      <c r="AA264" s="45">
        <f>O264*_xlfn.XLOOKUP($E264, EFs!$A:$A, EFs!$F:$F)*1000</f>
        <v>0</v>
      </c>
      <c r="AB264" s="45">
        <f>P264*_xlfn.XLOOKUP($E264, EFs!$A:$A, EFs!$F:$F)*1000</f>
        <v>0</v>
      </c>
      <c r="AC264" s="45">
        <f>Q264*_xlfn.XLOOKUP($E264, EFs!$A:$A, EFs!$F:$F)*1000</f>
        <v>0</v>
      </c>
      <c r="AD264" s="45">
        <f>R264*_xlfn.XLOOKUP($E264, EFs!$A:$A, EFs!$F:$F)*1000</f>
        <v>0</v>
      </c>
      <c r="AE264" s="45">
        <f>S264*_xlfn.XLOOKUP($E264, EFs!$A:$A, EFs!$F:$F)*1000</f>
        <v>0</v>
      </c>
      <c r="AF264" s="34">
        <f t="shared" si="6"/>
        <v>0</v>
      </c>
      <c r="AG264" s="44"/>
      <c r="AH264" s="44"/>
      <c r="AI264" s="44"/>
    </row>
    <row r="265" spans="1:35" ht="18" hidden="1" customHeight="1" outlineLevel="1" x14ac:dyDescent="0.3">
      <c r="A265" s="50"/>
      <c r="B265" s="50"/>
      <c r="C265" s="27" t="str">
        <f>'Index Formatting'!$I$20</f>
        <v>O</v>
      </c>
      <c r="D265" s="52" t="s">
        <v>298</v>
      </c>
      <c r="E265" s="28">
        <v>384</v>
      </c>
      <c r="F265" s="28" t="s">
        <v>299</v>
      </c>
      <c r="G265" s="28" t="s">
        <v>120</v>
      </c>
      <c r="H265" s="44"/>
      <c r="I265" s="44"/>
      <c r="J265" s="44"/>
      <c r="K265" s="44"/>
      <c r="L265" s="44"/>
      <c r="M265" s="44"/>
      <c r="N265" s="44"/>
      <c r="O265" s="44"/>
      <c r="P265" s="44"/>
      <c r="Q265" s="44"/>
      <c r="R265" s="44"/>
      <c r="S265" s="44"/>
      <c r="T265" s="45">
        <f>H265*_xlfn.XLOOKUP($E265, EFs!$A:$A, EFs!$F:$F)*1000</f>
        <v>0</v>
      </c>
      <c r="U265" s="45">
        <f>I265*_xlfn.XLOOKUP($E265, EFs!$A:$A, EFs!$F:$F)*1000</f>
        <v>0</v>
      </c>
      <c r="V265" s="45">
        <f>J265*_xlfn.XLOOKUP($E265, EFs!$A:$A, EFs!$F:$F)*1000</f>
        <v>0</v>
      </c>
      <c r="W265" s="45">
        <f>K265*_xlfn.XLOOKUP($E265, EFs!$A:$A, EFs!$F:$F)*1000</f>
        <v>0</v>
      </c>
      <c r="X265" s="45">
        <f>L265*_xlfn.XLOOKUP($E265, EFs!$A:$A, EFs!$F:$F)*1000</f>
        <v>0</v>
      </c>
      <c r="Y265" s="45">
        <f>M265*_xlfn.XLOOKUP($E265, EFs!$A:$A, EFs!$F:$F)*1000</f>
        <v>0</v>
      </c>
      <c r="Z265" s="45">
        <f>N265*_xlfn.XLOOKUP($E265, EFs!$A:$A, EFs!$F:$F)*1000</f>
        <v>0</v>
      </c>
      <c r="AA265" s="45">
        <f>O265*_xlfn.XLOOKUP($E265, EFs!$A:$A, EFs!$F:$F)*1000</f>
        <v>0</v>
      </c>
      <c r="AB265" s="45">
        <f>P265*_xlfn.XLOOKUP($E265, EFs!$A:$A, EFs!$F:$F)*1000</f>
        <v>0</v>
      </c>
      <c r="AC265" s="45">
        <f>Q265*_xlfn.XLOOKUP($E265, EFs!$A:$A, EFs!$F:$F)*1000</f>
        <v>0</v>
      </c>
      <c r="AD265" s="45">
        <f>R265*_xlfn.XLOOKUP($E265, EFs!$A:$A, EFs!$F:$F)*1000</f>
        <v>0</v>
      </c>
      <c r="AE265" s="45">
        <f>S265*_xlfn.XLOOKUP($E265, EFs!$A:$A, EFs!$F:$F)*1000</f>
        <v>0</v>
      </c>
      <c r="AF265" s="34">
        <f t="shared" si="6"/>
        <v>0</v>
      </c>
      <c r="AG265" s="44"/>
      <c r="AH265" s="44"/>
      <c r="AI265" s="44"/>
    </row>
    <row r="266" spans="1:35" ht="18" hidden="1" customHeight="1" outlineLevel="1" x14ac:dyDescent="0.3">
      <c r="A266" s="50"/>
      <c r="B266" s="50"/>
      <c r="C266" s="27" t="str">
        <f>'Index Formatting'!$I$20</f>
        <v>O</v>
      </c>
      <c r="D266" s="54"/>
      <c r="E266" s="28">
        <v>385</v>
      </c>
      <c r="F266" s="28" t="s">
        <v>300</v>
      </c>
      <c r="G266" s="28" t="s">
        <v>120</v>
      </c>
      <c r="H266" s="44"/>
      <c r="I266" s="44"/>
      <c r="J266" s="44"/>
      <c r="K266" s="44"/>
      <c r="L266" s="44"/>
      <c r="M266" s="44"/>
      <c r="N266" s="44"/>
      <c r="O266" s="44"/>
      <c r="P266" s="44"/>
      <c r="Q266" s="44"/>
      <c r="R266" s="44"/>
      <c r="S266" s="44"/>
      <c r="T266" s="45">
        <f>H266*_xlfn.XLOOKUP($E266, EFs!$A:$A, EFs!$F:$F)*1000</f>
        <v>0</v>
      </c>
      <c r="U266" s="45">
        <f>I266*_xlfn.XLOOKUP($E266, EFs!$A:$A, EFs!$F:$F)*1000</f>
        <v>0</v>
      </c>
      <c r="V266" s="45">
        <f>J266*_xlfn.XLOOKUP($E266, EFs!$A:$A, EFs!$F:$F)*1000</f>
        <v>0</v>
      </c>
      <c r="W266" s="45">
        <f>K266*_xlfn.XLOOKUP($E266, EFs!$A:$A, EFs!$F:$F)*1000</f>
        <v>0</v>
      </c>
      <c r="X266" s="45">
        <f>L266*_xlfn.XLOOKUP($E266, EFs!$A:$A, EFs!$F:$F)*1000</f>
        <v>0</v>
      </c>
      <c r="Y266" s="45">
        <f>M266*_xlfn.XLOOKUP($E266, EFs!$A:$A, EFs!$F:$F)*1000</f>
        <v>0</v>
      </c>
      <c r="Z266" s="45">
        <f>N266*_xlfn.XLOOKUP($E266, EFs!$A:$A, EFs!$F:$F)*1000</f>
        <v>0</v>
      </c>
      <c r="AA266" s="45">
        <f>O266*_xlfn.XLOOKUP($E266, EFs!$A:$A, EFs!$F:$F)*1000</f>
        <v>0</v>
      </c>
      <c r="AB266" s="45">
        <f>P266*_xlfn.XLOOKUP($E266, EFs!$A:$A, EFs!$F:$F)*1000</f>
        <v>0</v>
      </c>
      <c r="AC266" s="45">
        <f>Q266*_xlfn.XLOOKUP($E266, EFs!$A:$A, EFs!$F:$F)*1000</f>
        <v>0</v>
      </c>
      <c r="AD266" s="45">
        <f>R266*_xlfn.XLOOKUP($E266, EFs!$A:$A, EFs!$F:$F)*1000</f>
        <v>0</v>
      </c>
      <c r="AE266" s="45">
        <f>S266*_xlfn.XLOOKUP($E266, EFs!$A:$A, EFs!$F:$F)*1000</f>
        <v>0</v>
      </c>
      <c r="AF266" s="34">
        <f t="shared" si="6"/>
        <v>0</v>
      </c>
      <c r="AG266" s="44"/>
      <c r="AH266" s="44"/>
      <c r="AI266" s="44"/>
    </row>
    <row r="267" spans="1:35" ht="18" hidden="1" customHeight="1" outlineLevel="1" x14ac:dyDescent="0.3">
      <c r="A267" s="50"/>
      <c r="B267" s="50"/>
      <c r="C267" s="27" t="str">
        <f>'Index Formatting'!$I$20</f>
        <v>O</v>
      </c>
      <c r="D267" s="52" t="s">
        <v>301</v>
      </c>
      <c r="E267" s="28">
        <v>386</v>
      </c>
      <c r="F267" s="28" t="s">
        <v>302</v>
      </c>
      <c r="G267" s="28" t="s">
        <v>120</v>
      </c>
      <c r="H267" s="44"/>
      <c r="I267" s="44"/>
      <c r="J267" s="44"/>
      <c r="K267" s="44"/>
      <c r="L267" s="44"/>
      <c r="M267" s="44"/>
      <c r="N267" s="44"/>
      <c r="O267" s="44"/>
      <c r="P267" s="44"/>
      <c r="Q267" s="44"/>
      <c r="R267" s="44"/>
      <c r="S267" s="44"/>
      <c r="T267" s="45">
        <f>H267*_xlfn.XLOOKUP($E267, EFs!$A:$A, EFs!$F:$F)*1000</f>
        <v>0</v>
      </c>
      <c r="U267" s="45">
        <f>I267*_xlfn.XLOOKUP($E267, EFs!$A:$A, EFs!$F:$F)*1000</f>
        <v>0</v>
      </c>
      <c r="V267" s="45">
        <f>J267*_xlfn.XLOOKUP($E267, EFs!$A:$A, EFs!$F:$F)*1000</f>
        <v>0</v>
      </c>
      <c r="W267" s="45">
        <f>K267*_xlfn.XLOOKUP($E267, EFs!$A:$A, EFs!$F:$F)*1000</f>
        <v>0</v>
      </c>
      <c r="X267" s="45">
        <f>L267*_xlfn.XLOOKUP($E267, EFs!$A:$A, EFs!$F:$F)*1000</f>
        <v>0</v>
      </c>
      <c r="Y267" s="45">
        <f>M267*_xlfn.XLOOKUP($E267, EFs!$A:$A, EFs!$F:$F)*1000</f>
        <v>0</v>
      </c>
      <c r="Z267" s="45">
        <f>N267*_xlfn.XLOOKUP($E267, EFs!$A:$A, EFs!$F:$F)*1000</f>
        <v>0</v>
      </c>
      <c r="AA267" s="45">
        <f>O267*_xlfn.XLOOKUP($E267, EFs!$A:$A, EFs!$F:$F)*1000</f>
        <v>0</v>
      </c>
      <c r="AB267" s="45">
        <f>P267*_xlfn.XLOOKUP($E267, EFs!$A:$A, EFs!$F:$F)*1000</f>
        <v>0</v>
      </c>
      <c r="AC267" s="45">
        <f>Q267*_xlfn.XLOOKUP($E267, EFs!$A:$A, EFs!$F:$F)*1000</f>
        <v>0</v>
      </c>
      <c r="AD267" s="45">
        <f>R267*_xlfn.XLOOKUP($E267, EFs!$A:$A, EFs!$F:$F)*1000</f>
        <v>0</v>
      </c>
      <c r="AE267" s="45">
        <f>S267*_xlfn.XLOOKUP($E267, EFs!$A:$A, EFs!$F:$F)*1000</f>
        <v>0</v>
      </c>
      <c r="AF267" s="34">
        <f t="shared" si="6"/>
        <v>0</v>
      </c>
      <c r="AG267" s="44"/>
      <c r="AH267" s="44"/>
      <c r="AI267" s="44"/>
    </row>
    <row r="268" spans="1:35" ht="18" hidden="1" customHeight="1" outlineLevel="1" x14ac:dyDescent="0.3">
      <c r="A268" s="50"/>
      <c r="B268" s="50"/>
      <c r="C268" s="27" t="str">
        <f>'Index Formatting'!$I$20</f>
        <v>O</v>
      </c>
      <c r="D268" s="53"/>
      <c r="E268" s="28">
        <v>387</v>
      </c>
      <c r="F268" s="28" t="s">
        <v>303</v>
      </c>
      <c r="G268" s="28" t="s">
        <v>120</v>
      </c>
      <c r="H268" s="44"/>
      <c r="I268" s="44"/>
      <c r="J268" s="44"/>
      <c r="K268" s="44"/>
      <c r="L268" s="44"/>
      <c r="M268" s="44"/>
      <c r="N268" s="44"/>
      <c r="O268" s="44"/>
      <c r="P268" s="44"/>
      <c r="Q268" s="44"/>
      <c r="R268" s="44"/>
      <c r="S268" s="44"/>
      <c r="T268" s="45">
        <f>H268*_xlfn.XLOOKUP($E268, EFs!$A:$A, EFs!$F:$F)*1000</f>
        <v>0</v>
      </c>
      <c r="U268" s="45">
        <f>I268*_xlfn.XLOOKUP($E268, EFs!$A:$A, EFs!$F:$F)*1000</f>
        <v>0</v>
      </c>
      <c r="V268" s="45">
        <f>J268*_xlfn.XLOOKUP($E268, EFs!$A:$A, EFs!$F:$F)*1000</f>
        <v>0</v>
      </c>
      <c r="W268" s="45">
        <f>K268*_xlfn.XLOOKUP($E268, EFs!$A:$A, EFs!$F:$F)*1000</f>
        <v>0</v>
      </c>
      <c r="X268" s="45">
        <f>L268*_xlfn.XLOOKUP($E268, EFs!$A:$A, EFs!$F:$F)*1000</f>
        <v>0</v>
      </c>
      <c r="Y268" s="45">
        <f>M268*_xlfn.XLOOKUP($E268, EFs!$A:$A, EFs!$F:$F)*1000</f>
        <v>0</v>
      </c>
      <c r="Z268" s="45">
        <f>N268*_xlfn.XLOOKUP($E268, EFs!$A:$A, EFs!$F:$F)*1000</f>
        <v>0</v>
      </c>
      <c r="AA268" s="45">
        <f>O268*_xlfn.XLOOKUP($E268, EFs!$A:$A, EFs!$F:$F)*1000</f>
        <v>0</v>
      </c>
      <c r="AB268" s="45">
        <f>P268*_xlfn.XLOOKUP($E268, EFs!$A:$A, EFs!$F:$F)*1000</f>
        <v>0</v>
      </c>
      <c r="AC268" s="45">
        <f>Q268*_xlfn.XLOOKUP($E268, EFs!$A:$A, EFs!$F:$F)*1000</f>
        <v>0</v>
      </c>
      <c r="AD268" s="45">
        <f>R268*_xlfn.XLOOKUP($E268, EFs!$A:$A, EFs!$F:$F)*1000</f>
        <v>0</v>
      </c>
      <c r="AE268" s="45">
        <f>S268*_xlfn.XLOOKUP($E268, EFs!$A:$A, EFs!$F:$F)*1000</f>
        <v>0</v>
      </c>
      <c r="AF268" s="34">
        <f t="shared" si="6"/>
        <v>0</v>
      </c>
      <c r="AG268" s="44"/>
      <c r="AH268" s="44"/>
      <c r="AI268" s="44"/>
    </row>
    <row r="269" spans="1:35" ht="18" hidden="1" customHeight="1" outlineLevel="1" x14ac:dyDescent="0.3">
      <c r="A269" s="50"/>
      <c r="B269" s="50"/>
      <c r="C269" s="27" t="str">
        <f>'Index Formatting'!$I$20</f>
        <v>O</v>
      </c>
      <c r="D269" s="54"/>
      <c r="E269" s="28">
        <v>388</v>
      </c>
      <c r="F269" s="28" t="s">
        <v>304</v>
      </c>
      <c r="G269" s="28" t="s">
        <v>81</v>
      </c>
      <c r="H269" s="44"/>
      <c r="I269" s="44"/>
      <c r="J269" s="44"/>
      <c r="K269" s="44"/>
      <c r="L269" s="44"/>
      <c r="M269" s="44"/>
      <c r="N269" s="44"/>
      <c r="O269" s="44"/>
      <c r="P269" s="44"/>
      <c r="Q269" s="44"/>
      <c r="R269" s="44"/>
      <c r="S269" s="44"/>
      <c r="T269" s="45">
        <f>H269*_xlfn.XLOOKUP($E269, EFs!$A:$A, EFs!$F:$F)*1000</f>
        <v>0</v>
      </c>
      <c r="U269" s="45">
        <f>I269*_xlfn.XLOOKUP($E269, EFs!$A:$A, EFs!$F:$F)*1000</f>
        <v>0</v>
      </c>
      <c r="V269" s="45">
        <f>J269*_xlfn.XLOOKUP($E269, EFs!$A:$A, EFs!$F:$F)*1000</f>
        <v>0</v>
      </c>
      <c r="W269" s="45">
        <f>K269*_xlfn.XLOOKUP($E269, EFs!$A:$A, EFs!$F:$F)*1000</f>
        <v>0</v>
      </c>
      <c r="X269" s="45">
        <f>L269*_xlfn.XLOOKUP($E269, EFs!$A:$A, EFs!$F:$F)*1000</f>
        <v>0</v>
      </c>
      <c r="Y269" s="45">
        <f>M269*_xlfn.XLOOKUP($E269, EFs!$A:$A, EFs!$F:$F)*1000</f>
        <v>0</v>
      </c>
      <c r="Z269" s="45">
        <f>N269*_xlfn.XLOOKUP($E269, EFs!$A:$A, EFs!$F:$F)*1000</f>
        <v>0</v>
      </c>
      <c r="AA269" s="45">
        <f>O269*_xlfn.XLOOKUP($E269, EFs!$A:$A, EFs!$F:$F)*1000</f>
        <v>0</v>
      </c>
      <c r="AB269" s="45">
        <f>P269*_xlfn.XLOOKUP($E269, EFs!$A:$A, EFs!$F:$F)*1000</f>
        <v>0</v>
      </c>
      <c r="AC269" s="45">
        <f>Q269*_xlfn.XLOOKUP($E269, EFs!$A:$A, EFs!$F:$F)*1000</f>
        <v>0</v>
      </c>
      <c r="AD269" s="45">
        <f>R269*_xlfn.XLOOKUP($E269, EFs!$A:$A, EFs!$F:$F)*1000</f>
        <v>0</v>
      </c>
      <c r="AE269" s="45">
        <f>S269*_xlfn.XLOOKUP($E269, EFs!$A:$A, EFs!$F:$F)*1000</f>
        <v>0</v>
      </c>
      <c r="AF269" s="34">
        <f t="shared" si="6"/>
        <v>0</v>
      </c>
      <c r="AG269" s="44"/>
      <c r="AH269" s="44"/>
      <c r="AI269" s="44"/>
    </row>
    <row r="270" spans="1:35" ht="18" customHeight="1" collapsed="1" x14ac:dyDescent="0.3">
      <c r="A270" s="49" t="s">
        <v>37</v>
      </c>
      <c r="B270" s="49"/>
      <c r="C270" s="49"/>
      <c r="D270" s="49"/>
      <c r="E270" s="49"/>
      <c r="F270" s="49"/>
      <c r="G270" s="49"/>
      <c r="H270" s="41"/>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3"/>
      <c r="AF270" s="34">
        <f>SUM(AF271:AF287)</f>
        <v>0</v>
      </c>
      <c r="AG270" s="44"/>
      <c r="AH270" s="44"/>
      <c r="AI270" s="44"/>
    </row>
    <row r="271" spans="1:35" ht="18" hidden="1" customHeight="1" outlineLevel="1" x14ac:dyDescent="0.3">
      <c r="A271" s="50">
        <v>12</v>
      </c>
      <c r="B271" s="50" t="s">
        <v>37</v>
      </c>
      <c r="C271" s="27" t="str">
        <f>'Index Formatting'!$I$21</f>
        <v>M</v>
      </c>
      <c r="D271" s="50" t="s">
        <v>71</v>
      </c>
      <c r="E271" s="28">
        <f>IF(_xlfn.XLOOKUP(F271, Lookups!B:B, Lookups!A:A) = 0, 0, 388+_xlfn.XLOOKUP(F271, Lookups!B:B, Lookups!A:A))</f>
        <v>0</v>
      </c>
      <c r="F271" s="28" t="s">
        <v>101</v>
      </c>
      <c r="G271" s="28" t="s">
        <v>70</v>
      </c>
      <c r="H271" s="44"/>
      <c r="I271" s="44"/>
      <c r="J271" s="44"/>
      <c r="K271" s="44"/>
      <c r="L271" s="44"/>
      <c r="M271" s="44"/>
      <c r="N271" s="44"/>
      <c r="O271" s="44"/>
      <c r="P271" s="44"/>
      <c r="Q271" s="44"/>
      <c r="R271" s="44"/>
      <c r="S271" s="44"/>
      <c r="T271" s="45">
        <f>H271*_xlfn.XLOOKUP($E271, EFs!$A:$A, EFs!$F:$F)*1000</f>
        <v>0</v>
      </c>
      <c r="U271" s="45">
        <f>I271*_xlfn.XLOOKUP($E271, EFs!$A:$A, EFs!$F:$F)*1000</f>
        <v>0</v>
      </c>
      <c r="V271" s="45">
        <f>J271*_xlfn.XLOOKUP($E271, EFs!$A:$A, EFs!$F:$F)*1000</f>
        <v>0</v>
      </c>
      <c r="W271" s="45">
        <f>K271*_xlfn.XLOOKUP($E271, EFs!$A:$A, EFs!$F:$F)*1000</f>
        <v>0</v>
      </c>
      <c r="X271" s="45">
        <f>L271*_xlfn.XLOOKUP($E271, EFs!$A:$A, EFs!$F:$F)*1000</f>
        <v>0</v>
      </c>
      <c r="Y271" s="45">
        <f>M271*_xlfn.XLOOKUP($E271, EFs!$A:$A, EFs!$F:$F)*1000</f>
        <v>0</v>
      </c>
      <c r="Z271" s="45">
        <f>N271*_xlfn.XLOOKUP($E271, EFs!$A:$A, EFs!$F:$F)*1000</f>
        <v>0</v>
      </c>
      <c r="AA271" s="45">
        <f>O271*_xlfn.XLOOKUP($E271, EFs!$A:$A, EFs!$F:$F)*1000</f>
        <v>0</v>
      </c>
      <c r="AB271" s="45">
        <f>P271*_xlfn.XLOOKUP($E271, EFs!$A:$A, EFs!$F:$F)*1000</f>
        <v>0</v>
      </c>
      <c r="AC271" s="45">
        <f>Q271*_xlfn.XLOOKUP($E271, EFs!$A:$A, EFs!$F:$F)*1000</f>
        <v>0</v>
      </c>
      <c r="AD271" s="45">
        <f>R271*_xlfn.XLOOKUP($E271, EFs!$A:$A, EFs!$F:$F)*1000</f>
        <v>0</v>
      </c>
      <c r="AE271" s="45">
        <f>S271*_xlfn.XLOOKUP($E271, EFs!$A:$A, EFs!$F:$F)*1000</f>
        <v>0</v>
      </c>
      <c r="AF271" s="34">
        <f t="shared" si="6"/>
        <v>0</v>
      </c>
      <c r="AG271" s="44"/>
      <c r="AH271" s="44"/>
      <c r="AI271" s="44"/>
    </row>
    <row r="272" spans="1:35" ht="18" hidden="1" customHeight="1" outlineLevel="1" x14ac:dyDescent="0.3">
      <c r="A272" s="50"/>
      <c r="B272" s="50"/>
      <c r="C272" s="27" t="str">
        <f>'Index Formatting'!$I$21</f>
        <v>M</v>
      </c>
      <c r="D272" s="50"/>
      <c r="E272" s="28">
        <f>IF(_xlfn.XLOOKUP(F272, Lookups!B:B, Lookups!A:A) = 0, 0, 388+_xlfn.XLOOKUP(F272, Lookups!B:B, Lookups!A:A))</f>
        <v>0</v>
      </c>
      <c r="F272" s="28" t="s">
        <v>101</v>
      </c>
      <c r="G272" s="28" t="s">
        <v>70</v>
      </c>
      <c r="H272" s="44"/>
      <c r="I272" s="44"/>
      <c r="J272" s="44"/>
      <c r="K272" s="44"/>
      <c r="L272" s="44"/>
      <c r="M272" s="44"/>
      <c r="N272" s="44"/>
      <c r="O272" s="44"/>
      <c r="P272" s="44"/>
      <c r="Q272" s="44"/>
      <c r="R272" s="44"/>
      <c r="S272" s="44"/>
      <c r="T272" s="45">
        <f>H272*_xlfn.XLOOKUP($E272, EFs!$A:$A, EFs!$F:$F)*1000</f>
        <v>0</v>
      </c>
      <c r="U272" s="45">
        <f>I272*_xlfn.XLOOKUP($E272, EFs!$A:$A, EFs!$F:$F)*1000</f>
        <v>0</v>
      </c>
      <c r="V272" s="45">
        <f>J272*_xlfn.XLOOKUP($E272, EFs!$A:$A, EFs!$F:$F)*1000</f>
        <v>0</v>
      </c>
      <c r="W272" s="45">
        <f>K272*_xlfn.XLOOKUP($E272, EFs!$A:$A, EFs!$F:$F)*1000</f>
        <v>0</v>
      </c>
      <c r="X272" s="45">
        <f>L272*_xlfn.XLOOKUP($E272, EFs!$A:$A, EFs!$F:$F)*1000</f>
        <v>0</v>
      </c>
      <c r="Y272" s="45">
        <f>M272*_xlfn.XLOOKUP($E272, EFs!$A:$A, EFs!$F:$F)*1000</f>
        <v>0</v>
      </c>
      <c r="Z272" s="45">
        <f>N272*_xlfn.XLOOKUP($E272, EFs!$A:$A, EFs!$F:$F)*1000</f>
        <v>0</v>
      </c>
      <c r="AA272" s="45">
        <f>O272*_xlfn.XLOOKUP($E272, EFs!$A:$A, EFs!$F:$F)*1000</f>
        <v>0</v>
      </c>
      <c r="AB272" s="45">
        <f>P272*_xlfn.XLOOKUP($E272, EFs!$A:$A, EFs!$F:$F)*1000</f>
        <v>0</v>
      </c>
      <c r="AC272" s="45">
        <f>Q272*_xlfn.XLOOKUP($E272, EFs!$A:$A, EFs!$F:$F)*1000</f>
        <v>0</v>
      </c>
      <c r="AD272" s="45">
        <f>R272*_xlfn.XLOOKUP($E272, EFs!$A:$A, EFs!$F:$F)*1000</f>
        <v>0</v>
      </c>
      <c r="AE272" s="45">
        <f>S272*_xlfn.XLOOKUP($E272, EFs!$A:$A, EFs!$F:$F)*1000</f>
        <v>0</v>
      </c>
      <c r="AF272" s="34">
        <f t="shared" si="6"/>
        <v>0</v>
      </c>
      <c r="AG272" s="44"/>
      <c r="AH272" s="44"/>
      <c r="AI272" s="44"/>
    </row>
    <row r="273" spans="1:35" ht="18" hidden="1" customHeight="1" outlineLevel="1" x14ac:dyDescent="0.3">
      <c r="A273" s="50"/>
      <c r="B273" s="50"/>
      <c r="C273" s="27" t="str">
        <f>'Index Formatting'!$I$21</f>
        <v>M</v>
      </c>
      <c r="D273" s="50"/>
      <c r="E273" s="28">
        <f>IF(_xlfn.XLOOKUP(F273, Lookups!B:B, Lookups!A:A) = 0, 0, 388+_xlfn.XLOOKUP(F273, Lookups!B:B, Lookups!A:A))</f>
        <v>0</v>
      </c>
      <c r="F273" s="28" t="s">
        <v>101</v>
      </c>
      <c r="G273" s="28" t="s">
        <v>70</v>
      </c>
      <c r="H273" s="44"/>
      <c r="I273" s="44"/>
      <c r="J273" s="44"/>
      <c r="K273" s="44"/>
      <c r="L273" s="44"/>
      <c r="M273" s="44"/>
      <c r="N273" s="44"/>
      <c r="O273" s="44"/>
      <c r="P273" s="44"/>
      <c r="Q273" s="44"/>
      <c r="R273" s="44"/>
      <c r="S273" s="44"/>
      <c r="T273" s="45">
        <f>H273*_xlfn.XLOOKUP($E273, EFs!$A:$A, EFs!$F:$F)*1000</f>
        <v>0</v>
      </c>
      <c r="U273" s="45">
        <f>I273*_xlfn.XLOOKUP($E273, EFs!$A:$A, EFs!$F:$F)*1000</f>
        <v>0</v>
      </c>
      <c r="V273" s="45">
        <f>J273*_xlfn.XLOOKUP($E273, EFs!$A:$A, EFs!$F:$F)*1000</f>
        <v>0</v>
      </c>
      <c r="W273" s="45">
        <f>K273*_xlfn.XLOOKUP($E273, EFs!$A:$A, EFs!$F:$F)*1000</f>
        <v>0</v>
      </c>
      <c r="X273" s="45">
        <f>L273*_xlfn.XLOOKUP($E273, EFs!$A:$A, EFs!$F:$F)*1000</f>
        <v>0</v>
      </c>
      <c r="Y273" s="45">
        <f>M273*_xlfn.XLOOKUP($E273, EFs!$A:$A, EFs!$F:$F)*1000</f>
        <v>0</v>
      </c>
      <c r="Z273" s="45">
        <f>N273*_xlfn.XLOOKUP($E273, EFs!$A:$A, EFs!$F:$F)*1000</f>
        <v>0</v>
      </c>
      <c r="AA273" s="45">
        <f>O273*_xlfn.XLOOKUP($E273, EFs!$A:$A, EFs!$F:$F)*1000</f>
        <v>0</v>
      </c>
      <c r="AB273" s="45">
        <f>P273*_xlfn.XLOOKUP($E273, EFs!$A:$A, EFs!$F:$F)*1000</f>
        <v>0</v>
      </c>
      <c r="AC273" s="45">
        <f>Q273*_xlfn.XLOOKUP($E273, EFs!$A:$A, EFs!$F:$F)*1000</f>
        <v>0</v>
      </c>
      <c r="AD273" s="45">
        <f>R273*_xlfn.XLOOKUP($E273, EFs!$A:$A, EFs!$F:$F)*1000</f>
        <v>0</v>
      </c>
      <c r="AE273" s="45">
        <f>S273*_xlfn.XLOOKUP($E273, EFs!$A:$A, EFs!$F:$F)*1000</f>
        <v>0</v>
      </c>
      <c r="AF273" s="34">
        <f t="shared" si="6"/>
        <v>0</v>
      </c>
      <c r="AG273" s="44"/>
      <c r="AH273" s="44"/>
      <c r="AI273" s="44"/>
    </row>
    <row r="274" spans="1:35" ht="18" hidden="1" customHeight="1" outlineLevel="1" x14ac:dyDescent="0.3">
      <c r="A274" s="50"/>
      <c r="B274" s="50"/>
      <c r="C274" s="27" t="str">
        <f>'Index Formatting'!$I$21</f>
        <v>M</v>
      </c>
      <c r="D274" s="50"/>
      <c r="E274" s="28">
        <f>IF(_xlfn.XLOOKUP(F274, Lookups!B:B, Lookups!A:A) = 0, 0, 388+_xlfn.XLOOKUP(F274, Lookups!B:B, Lookups!A:A))</f>
        <v>0</v>
      </c>
      <c r="F274" s="28" t="s">
        <v>101</v>
      </c>
      <c r="G274" s="28" t="s">
        <v>70</v>
      </c>
      <c r="H274" s="44"/>
      <c r="I274" s="44"/>
      <c r="J274" s="44"/>
      <c r="K274" s="44"/>
      <c r="L274" s="44"/>
      <c r="M274" s="44"/>
      <c r="N274" s="44"/>
      <c r="O274" s="44"/>
      <c r="P274" s="44"/>
      <c r="Q274" s="44"/>
      <c r="R274" s="44"/>
      <c r="S274" s="44"/>
      <c r="T274" s="45">
        <f>H274*_xlfn.XLOOKUP($E274, EFs!$A:$A, EFs!$F:$F)*1000</f>
        <v>0</v>
      </c>
      <c r="U274" s="45">
        <f>I274*_xlfn.XLOOKUP($E274, EFs!$A:$A, EFs!$F:$F)*1000</f>
        <v>0</v>
      </c>
      <c r="V274" s="45">
        <f>J274*_xlfn.XLOOKUP($E274, EFs!$A:$A, EFs!$F:$F)*1000</f>
        <v>0</v>
      </c>
      <c r="W274" s="45">
        <f>K274*_xlfn.XLOOKUP($E274, EFs!$A:$A, EFs!$F:$F)*1000</f>
        <v>0</v>
      </c>
      <c r="X274" s="45">
        <f>L274*_xlfn.XLOOKUP($E274, EFs!$A:$A, EFs!$F:$F)*1000</f>
        <v>0</v>
      </c>
      <c r="Y274" s="45">
        <f>M274*_xlfn.XLOOKUP($E274, EFs!$A:$A, EFs!$F:$F)*1000</f>
        <v>0</v>
      </c>
      <c r="Z274" s="45">
        <f>N274*_xlfn.XLOOKUP($E274, EFs!$A:$A, EFs!$F:$F)*1000</f>
        <v>0</v>
      </c>
      <c r="AA274" s="45">
        <f>O274*_xlfn.XLOOKUP($E274, EFs!$A:$A, EFs!$F:$F)*1000</f>
        <v>0</v>
      </c>
      <c r="AB274" s="45">
        <f>P274*_xlfn.XLOOKUP($E274, EFs!$A:$A, EFs!$F:$F)*1000</f>
        <v>0</v>
      </c>
      <c r="AC274" s="45">
        <f>Q274*_xlfn.XLOOKUP($E274, EFs!$A:$A, EFs!$F:$F)*1000</f>
        <v>0</v>
      </c>
      <c r="AD274" s="45">
        <f>R274*_xlfn.XLOOKUP($E274, EFs!$A:$A, EFs!$F:$F)*1000</f>
        <v>0</v>
      </c>
      <c r="AE274" s="45">
        <f>S274*_xlfn.XLOOKUP($E274, EFs!$A:$A, EFs!$F:$F)*1000</f>
        <v>0</v>
      </c>
      <c r="AF274" s="34">
        <f t="shared" si="6"/>
        <v>0</v>
      </c>
      <c r="AG274" s="44"/>
      <c r="AH274" s="44"/>
      <c r="AI274" s="44"/>
    </row>
    <row r="275" spans="1:35" ht="18" hidden="1" customHeight="1" outlineLevel="1" x14ac:dyDescent="0.3">
      <c r="A275" s="50"/>
      <c r="B275" s="50"/>
      <c r="C275" s="27" t="str">
        <f>'Index Formatting'!$I$22</f>
        <v>O</v>
      </c>
      <c r="D275" s="50" t="s">
        <v>37</v>
      </c>
      <c r="E275" s="28">
        <v>415</v>
      </c>
      <c r="F275" s="28" t="s">
        <v>305</v>
      </c>
      <c r="G275" s="28" t="s">
        <v>120</v>
      </c>
      <c r="H275" s="44"/>
      <c r="I275" s="44"/>
      <c r="J275" s="44"/>
      <c r="K275" s="44"/>
      <c r="L275" s="44"/>
      <c r="M275" s="44"/>
      <c r="N275" s="44"/>
      <c r="O275" s="44"/>
      <c r="P275" s="44"/>
      <c r="Q275" s="44"/>
      <c r="R275" s="44"/>
      <c r="S275" s="44"/>
      <c r="T275" s="45">
        <f>H275*_xlfn.XLOOKUP($E275, EFs!$A:$A, EFs!$F:$F)*1000</f>
        <v>0</v>
      </c>
      <c r="U275" s="45">
        <f>I275*_xlfn.XLOOKUP($E275, EFs!$A:$A, EFs!$F:$F)*1000</f>
        <v>0</v>
      </c>
      <c r="V275" s="45">
        <f>J275*_xlfn.XLOOKUP($E275, EFs!$A:$A, EFs!$F:$F)*1000</f>
        <v>0</v>
      </c>
      <c r="W275" s="45">
        <f>K275*_xlfn.XLOOKUP($E275, EFs!$A:$A, EFs!$F:$F)*1000</f>
        <v>0</v>
      </c>
      <c r="X275" s="45">
        <f>L275*_xlfn.XLOOKUP($E275, EFs!$A:$A, EFs!$F:$F)*1000</f>
        <v>0</v>
      </c>
      <c r="Y275" s="45">
        <f>M275*_xlfn.XLOOKUP($E275, EFs!$A:$A, EFs!$F:$F)*1000</f>
        <v>0</v>
      </c>
      <c r="Z275" s="45">
        <f>N275*_xlfn.XLOOKUP($E275, EFs!$A:$A, EFs!$F:$F)*1000</f>
        <v>0</v>
      </c>
      <c r="AA275" s="45">
        <f>O275*_xlfn.XLOOKUP($E275, EFs!$A:$A, EFs!$F:$F)*1000</f>
        <v>0</v>
      </c>
      <c r="AB275" s="45">
        <f>P275*_xlfn.XLOOKUP($E275, EFs!$A:$A, EFs!$F:$F)*1000</f>
        <v>0</v>
      </c>
      <c r="AC275" s="45">
        <f>Q275*_xlfn.XLOOKUP($E275, EFs!$A:$A, EFs!$F:$F)*1000</f>
        <v>0</v>
      </c>
      <c r="AD275" s="45">
        <f>R275*_xlfn.XLOOKUP($E275, EFs!$A:$A, EFs!$F:$F)*1000</f>
        <v>0</v>
      </c>
      <c r="AE275" s="45">
        <f>S275*_xlfn.XLOOKUP($E275, EFs!$A:$A, EFs!$F:$F)*1000</f>
        <v>0</v>
      </c>
      <c r="AF275" s="34">
        <f t="shared" si="6"/>
        <v>0</v>
      </c>
      <c r="AG275" s="44"/>
      <c r="AH275" s="44"/>
      <c r="AI275" s="44"/>
    </row>
    <row r="276" spans="1:35" ht="18" hidden="1" customHeight="1" outlineLevel="1" x14ac:dyDescent="0.3">
      <c r="A276" s="50"/>
      <c r="B276" s="50"/>
      <c r="C276" s="27" t="str">
        <f>'Index Formatting'!$I$22</f>
        <v>O</v>
      </c>
      <c r="D276" s="50"/>
      <c r="E276" s="28">
        <v>416</v>
      </c>
      <c r="F276" s="28" t="s">
        <v>306</v>
      </c>
      <c r="G276" s="28" t="s">
        <v>120</v>
      </c>
      <c r="H276" s="44"/>
      <c r="I276" s="44"/>
      <c r="J276" s="44"/>
      <c r="K276" s="44"/>
      <c r="L276" s="44"/>
      <c r="M276" s="44"/>
      <c r="N276" s="44"/>
      <c r="O276" s="44"/>
      <c r="P276" s="44"/>
      <c r="Q276" s="44"/>
      <c r="R276" s="44"/>
      <c r="S276" s="44"/>
      <c r="T276" s="45">
        <f>H276*_xlfn.XLOOKUP($E276, EFs!$A:$A, EFs!$F:$F)*1000</f>
        <v>0</v>
      </c>
      <c r="U276" s="45">
        <f>I276*_xlfn.XLOOKUP($E276, EFs!$A:$A, EFs!$F:$F)*1000</f>
        <v>0</v>
      </c>
      <c r="V276" s="45">
        <f>J276*_xlfn.XLOOKUP($E276, EFs!$A:$A, EFs!$F:$F)*1000</f>
        <v>0</v>
      </c>
      <c r="W276" s="45">
        <f>K276*_xlfn.XLOOKUP($E276, EFs!$A:$A, EFs!$F:$F)*1000</f>
        <v>0</v>
      </c>
      <c r="X276" s="45">
        <f>L276*_xlfn.XLOOKUP($E276, EFs!$A:$A, EFs!$F:$F)*1000</f>
        <v>0</v>
      </c>
      <c r="Y276" s="45">
        <f>M276*_xlfn.XLOOKUP($E276, EFs!$A:$A, EFs!$F:$F)*1000</f>
        <v>0</v>
      </c>
      <c r="Z276" s="45">
        <f>N276*_xlfn.XLOOKUP($E276, EFs!$A:$A, EFs!$F:$F)*1000</f>
        <v>0</v>
      </c>
      <c r="AA276" s="45">
        <f>O276*_xlfn.XLOOKUP($E276, EFs!$A:$A, EFs!$F:$F)*1000</f>
        <v>0</v>
      </c>
      <c r="AB276" s="45">
        <f>P276*_xlfn.XLOOKUP($E276, EFs!$A:$A, EFs!$F:$F)*1000</f>
        <v>0</v>
      </c>
      <c r="AC276" s="45">
        <f>Q276*_xlfn.XLOOKUP($E276, EFs!$A:$A, EFs!$F:$F)*1000</f>
        <v>0</v>
      </c>
      <c r="AD276" s="45">
        <f>R276*_xlfn.XLOOKUP($E276, EFs!$A:$A, EFs!$F:$F)*1000</f>
        <v>0</v>
      </c>
      <c r="AE276" s="45">
        <f>S276*_xlfn.XLOOKUP($E276, EFs!$A:$A, EFs!$F:$F)*1000</f>
        <v>0</v>
      </c>
      <c r="AF276" s="34">
        <f t="shared" si="6"/>
        <v>0</v>
      </c>
      <c r="AG276" s="44"/>
      <c r="AH276" s="44"/>
      <c r="AI276" s="44"/>
    </row>
    <row r="277" spans="1:35" ht="18" hidden="1" customHeight="1" outlineLevel="1" x14ac:dyDescent="0.3">
      <c r="A277" s="50"/>
      <c r="B277" s="50"/>
      <c r="C277" s="27" t="str">
        <f>'Index Formatting'!$I$22</f>
        <v>O</v>
      </c>
      <c r="D277" s="50"/>
      <c r="E277" s="28">
        <v>417</v>
      </c>
      <c r="F277" s="28" t="s">
        <v>307</v>
      </c>
      <c r="G277" s="28" t="s">
        <v>120</v>
      </c>
      <c r="H277" s="44"/>
      <c r="I277" s="44"/>
      <c r="J277" s="44"/>
      <c r="K277" s="44"/>
      <c r="L277" s="44"/>
      <c r="M277" s="44"/>
      <c r="N277" s="44"/>
      <c r="O277" s="44"/>
      <c r="P277" s="44"/>
      <c r="Q277" s="44"/>
      <c r="R277" s="44"/>
      <c r="S277" s="44"/>
      <c r="T277" s="45">
        <f>H277*_xlfn.XLOOKUP($E277, EFs!$A:$A, EFs!$F:$F)*1000</f>
        <v>0</v>
      </c>
      <c r="U277" s="45">
        <f>I277*_xlfn.XLOOKUP($E277, EFs!$A:$A, EFs!$F:$F)*1000</f>
        <v>0</v>
      </c>
      <c r="V277" s="45">
        <f>J277*_xlfn.XLOOKUP($E277, EFs!$A:$A, EFs!$F:$F)*1000</f>
        <v>0</v>
      </c>
      <c r="W277" s="45">
        <f>K277*_xlfn.XLOOKUP($E277, EFs!$A:$A, EFs!$F:$F)*1000</f>
        <v>0</v>
      </c>
      <c r="X277" s="45">
        <f>L277*_xlfn.XLOOKUP($E277, EFs!$A:$A, EFs!$F:$F)*1000</f>
        <v>0</v>
      </c>
      <c r="Y277" s="45">
        <f>M277*_xlfn.XLOOKUP($E277, EFs!$A:$A, EFs!$F:$F)*1000</f>
        <v>0</v>
      </c>
      <c r="Z277" s="45">
        <f>N277*_xlfn.XLOOKUP($E277, EFs!$A:$A, EFs!$F:$F)*1000</f>
        <v>0</v>
      </c>
      <c r="AA277" s="45">
        <f>O277*_xlfn.XLOOKUP($E277, EFs!$A:$A, EFs!$F:$F)*1000</f>
        <v>0</v>
      </c>
      <c r="AB277" s="45">
        <f>P277*_xlfn.XLOOKUP($E277, EFs!$A:$A, EFs!$F:$F)*1000</f>
        <v>0</v>
      </c>
      <c r="AC277" s="45">
        <f>Q277*_xlfn.XLOOKUP($E277, EFs!$A:$A, EFs!$F:$F)*1000</f>
        <v>0</v>
      </c>
      <c r="AD277" s="45">
        <f>R277*_xlfn.XLOOKUP($E277, EFs!$A:$A, EFs!$F:$F)*1000</f>
        <v>0</v>
      </c>
      <c r="AE277" s="45">
        <f>S277*_xlfn.XLOOKUP($E277, EFs!$A:$A, EFs!$F:$F)*1000</f>
        <v>0</v>
      </c>
      <c r="AF277" s="34">
        <f t="shared" si="6"/>
        <v>0</v>
      </c>
      <c r="AG277" s="44"/>
      <c r="AH277" s="44"/>
      <c r="AI277" s="44"/>
    </row>
    <row r="278" spans="1:35" ht="18" hidden="1" customHeight="1" outlineLevel="1" x14ac:dyDescent="0.3">
      <c r="A278" s="50"/>
      <c r="B278" s="50"/>
      <c r="C278" s="27" t="str">
        <f>'Index Formatting'!$I$22</f>
        <v>O</v>
      </c>
      <c r="D278" s="50"/>
      <c r="E278" s="28">
        <v>418</v>
      </c>
      <c r="F278" s="28" t="s">
        <v>308</v>
      </c>
      <c r="G278" s="28" t="s">
        <v>120</v>
      </c>
      <c r="H278" s="44"/>
      <c r="I278" s="44"/>
      <c r="J278" s="44"/>
      <c r="K278" s="44"/>
      <c r="L278" s="44"/>
      <c r="M278" s="44"/>
      <c r="N278" s="44"/>
      <c r="O278" s="44"/>
      <c r="P278" s="44"/>
      <c r="Q278" s="44"/>
      <c r="R278" s="44"/>
      <c r="S278" s="44"/>
      <c r="T278" s="45">
        <f>H278*_xlfn.XLOOKUP($E278, EFs!$A:$A, EFs!$F:$F)*1000</f>
        <v>0</v>
      </c>
      <c r="U278" s="45">
        <f>I278*_xlfn.XLOOKUP($E278, EFs!$A:$A, EFs!$F:$F)*1000</f>
        <v>0</v>
      </c>
      <c r="V278" s="45">
        <f>J278*_xlfn.XLOOKUP($E278, EFs!$A:$A, EFs!$F:$F)*1000</f>
        <v>0</v>
      </c>
      <c r="W278" s="45">
        <f>K278*_xlfn.XLOOKUP($E278, EFs!$A:$A, EFs!$F:$F)*1000</f>
        <v>0</v>
      </c>
      <c r="X278" s="45">
        <f>L278*_xlfn.XLOOKUP($E278, EFs!$A:$A, EFs!$F:$F)*1000</f>
        <v>0</v>
      </c>
      <c r="Y278" s="45">
        <f>M278*_xlfn.XLOOKUP($E278, EFs!$A:$A, EFs!$F:$F)*1000</f>
        <v>0</v>
      </c>
      <c r="Z278" s="45">
        <f>N278*_xlfn.XLOOKUP($E278, EFs!$A:$A, EFs!$F:$F)*1000</f>
        <v>0</v>
      </c>
      <c r="AA278" s="45">
        <f>O278*_xlfn.XLOOKUP($E278, EFs!$A:$A, EFs!$F:$F)*1000</f>
        <v>0</v>
      </c>
      <c r="AB278" s="45">
        <f>P278*_xlfn.XLOOKUP($E278, EFs!$A:$A, EFs!$F:$F)*1000</f>
        <v>0</v>
      </c>
      <c r="AC278" s="45">
        <f>Q278*_xlfn.XLOOKUP($E278, EFs!$A:$A, EFs!$F:$F)*1000</f>
        <v>0</v>
      </c>
      <c r="AD278" s="45">
        <f>R278*_xlfn.XLOOKUP($E278, EFs!$A:$A, EFs!$F:$F)*1000</f>
        <v>0</v>
      </c>
      <c r="AE278" s="45">
        <f>S278*_xlfn.XLOOKUP($E278, EFs!$A:$A, EFs!$F:$F)*1000</f>
        <v>0</v>
      </c>
      <c r="AF278" s="34">
        <f t="shared" si="6"/>
        <v>0</v>
      </c>
      <c r="AG278" s="44"/>
      <c r="AH278" s="44"/>
      <c r="AI278" s="44"/>
    </row>
    <row r="279" spans="1:35" ht="18" hidden="1" customHeight="1" outlineLevel="1" x14ac:dyDescent="0.3">
      <c r="A279" s="50"/>
      <c r="B279" s="50"/>
      <c r="C279" s="27" t="str">
        <f>'Index Formatting'!$I$22</f>
        <v>O</v>
      </c>
      <c r="D279" s="50"/>
      <c r="E279" s="28">
        <v>419</v>
      </c>
      <c r="F279" s="28" t="s">
        <v>309</v>
      </c>
      <c r="G279" s="28" t="s">
        <v>120</v>
      </c>
      <c r="H279" s="44"/>
      <c r="I279" s="44"/>
      <c r="J279" s="44"/>
      <c r="K279" s="44"/>
      <c r="L279" s="44"/>
      <c r="M279" s="44"/>
      <c r="N279" s="44"/>
      <c r="O279" s="44"/>
      <c r="P279" s="44"/>
      <c r="Q279" s="44"/>
      <c r="R279" s="44"/>
      <c r="S279" s="44"/>
      <c r="T279" s="45">
        <f>H279*_xlfn.XLOOKUP($E279, EFs!$A:$A, EFs!$F:$F)*1000</f>
        <v>0</v>
      </c>
      <c r="U279" s="45">
        <f>I279*_xlfn.XLOOKUP($E279, EFs!$A:$A, EFs!$F:$F)*1000</f>
        <v>0</v>
      </c>
      <c r="V279" s="45">
        <f>J279*_xlfn.XLOOKUP($E279, EFs!$A:$A, EFs!$F:$F)*1000</f>
        <v>0</v>
      </c>
      <c r="W279" s="45">
        <f>K279*_xlfn.XLOOKUP($E279, EFs!$A:$A, EFs!$F:$F)*1000</f>
        <v>0</v>
      </c>
      <c r="X279" s="45">
        <f>L279*_xlfn.XLOOKUP($E279, EFs!$A:$A, EFs!$F:$F)*1000</f>
        <v>0</v>
      </c>
      <c r="Y279" s="45">
        <f>M279*_xlfn.XLOOKUP($E279, EFs!$A:$A, EFs!$F:$F)*1000</f>
        <v>0</v>
      </c>
      <c r="Z279" s="45">
        <f>N279*_xlfn.XLOOKUP($E279, EFs!$A:$A, EFs!$F:$F)*1000</f>
        <v>0</v>
      </c>
      <c r="AA279" s="45">
        <f>O279*_xlfn.XLOOKUP($E279, EFs!$A:$A, EFs!$F:$F)*1000</f>
        <v>0</v>
      </c>
      <c r="AB279" s="45">
        <f>P279*_xlfn.XLOOKUP($E279, EFs!$A:$A, EFs!$F:$F)*1000</f>
        <v>0</v>
      </c>
      <c r="AC279" s="45">
        <f>Q279*_xlfn.XLOOKUP($E279, EFs!$A:$A, EFs!$F:$F)*1000</f>
        <v>0</v>
      </c>
      <c r="AD279" s="45">
        <f>R279*_xlfn.XLOOKUP($E279, EFs!$A:$A, EFs!$F:$F)*1000</f>
        <v>0</v>
      </c>
      <c r="AE279" s="45">
        <f>S279*_xlfn.XLOOKUP($E279, EFs!$A:$A, EFs!$F:$F)*1000</f>
        <v>0</v>
      </c>
      <c r="AF279" s="34">
        <f t="shared" si="6"/>
        <v>0</v>
      </c>
      <c r="AG279" s="44"/>
      <c r="AH279" s="44"/>
      <c r="AI279" s="44"/>
    </row>
    <row r="280" spans="1:35" ht="18" hidden="1" customHeight="1" outlineLevel="1" x14ac:dyDescent="0.3">
      <c r="A280" s="50"/>
      <c r="B280" s="50"/>
      <c r="C280" s="27" t="str">
        <f>'Index Formatting'!$I$22</f>
        <v>O</v>
      </c>
      <c r="D280" s="50"/>
      <c r="E280" s="28">
        <v>420</v>
      </c>
      <c r="F280" s="28" t="s">
        <v>310</v>
      </c>
      <c r="G280" s="28" t="s">
        <v>120</v>
      </c>
      <c r="H280" s="44"/>
      <c r="I280" s="44"/>
      <c r="J280" s="44"/>
      <c r="K280" s="44"/>
      <c r="L280" s="44"/>
      <c r="M280" s="44"/>
      <c r="N280" s="44"/>
      <c r="O280" s="44"/>
      <c r="P280" s="44"/>
      <c r="Q280" s="44"/>
      <c r="R280" s="44"/>
      <c r="S280" s="44"/>
      <c r="T280" s="45">
        <f>H280*_xlfn.XLOOKUP($E280, EFs!$A:$A, EFs!$F:$F)*1000</f>
        <v>0</v>
      </c>
      <c r="U280" s="45">
        <f>I280*_xlfn.XLOOKUP($E280, EFs!$A:$A, EFs!$F:$F)*1000</f>
        <v>0</v>
      </c>
      <c r="V280" s="45">
        <f>J280*_xlfn.XLOOKUP($E280, EFs!$A:$A, EFs!$F:$F)*1000</f>
        <v>0</v>
      </c>
      <c r="W280" s="45">
        <f>K280*_xlfn.XLOOKUP($E280, EFs!$A:$A, EFs!$F:$F)*1000</f>
        <v>0</v>
      </c>
      <c r="X280" s="45">
        <f>L280*_xlfn.XLOOKUP($E280, EFs!$A:$A, EFs!$F:$F)*1000</f>
        <v>0</v>
      </c>
      <c r="Y280" s="45">
        <f>M280*_xlfn.XLOOKUP($E280, EFs!$A:$A, EFs!$F:$F)*1000</f>
        <v>0</v>
      </c>
      <c r="Z280" s="45">
        <f>N280*_xlfn.XLOOKUP($E280, EFs!$A:$A, EFs!$F:$F)*1000</f>
        <v>0</v>
      </c>
      <c r="AA280" s="45">
        <f>O280*_xlfn.XLOOKUP($E280, EFs!$A:$A, EFs!$F:$F)*1000</f>
        <v>0</v>
      </c>
      <c r="AB280" s="45">
        <f>P280*_xlfn.XLOOKUP($E280, EFs!$A:$A, EFs!$F:$F)*1000</f>
        <v>0</v>
      </c>
      <c r="AC280" s="45">
        <f>Q280*_xlfn.XLOOKUP($E280, EFs!$A:$A, EFs!$F:$F)*1000</f>
        <v>0</v>
      </c>
      <c r="AD280" s="45">
        <f>R280*_xlfn.XLOOKUP($E280, EFs!$A:$A, EFs!$F:$F)*1000</f>
        <v>0</v>
      </c>
      <c r="AE280" s="45">
        <f>S280*_xlfn.XLOOKUP($E280, EFs!$A:$A, EFs!$F:$F)*1000</f>
        <v>0</v>
      </c>
      <c r="AF280" s="34">
        <f t="shared" si="6"/>
        <v>0</v>
      </c>
      <c r="AG280" s="44"/>
      <c r="AH280" s="44"/>
      <c r="AI280" s="44"/>
    </row>
    <row r="281" spans="1:35" ht="18" hidden="1" customHeight="1" outlineLevel="1" x14ac:dyDescent="0.3">
      <c r="A281" s="50"/>
      <c r="B281" s="50"/>
      <c r="C281" s="27" t="str">
        <f>'Index Formatting'!$I$22</f>
        <v>O</v>
      </c>
      <c r="D281" s="50"/>
      <c r="E281" s="28">
        <v>421</v>
      </c>
      <c r="F281" s="28" t="s">
        <v>311</v>
      </c>
      <c r="G281" s="28" t="s">
        <v>120</v>
      </c>
      <c r="H281" s="44"/>
      <c r="I281" s="44"/>
      <c r="J281" s="44"/>
      <c r="K281" s="44"/>
      <c r="L281" s="44"/>
      <c r="M281" s="44"/>
      <c r="N281" s="44"/>
      <c r="O281" s="44"/>
      <c r="P281" s="44"/>
      <c r="Q281" s="44"/>
      <c r="R281" s="44"/>
      <c r="S281" s="44"/>
      <c r="T281" s="45">
        <f>H281*_xlfn.XLOOKUP($E281, EFs!$A:$A, EFs!$F:$F)*1000</f>
        <v>0</v>
      </c>
      <c r="U281" s="45">
        <f>I281*_xlfn.XLOOKUP($E281, EFs!$A:$A, EFs!$F:$F)*1000</f>
        <v>0</v>
      </c>
      <c r="V281" s="45">
        <f>J281*_xlfn.XLOOKUP($E281, EFs!$A:$A, EFs!$F:$F)*1000</f>
        <v>0</v>
      </c>
      <c r="W281" s="45">
        <f>K281*_xlfn.XLOOKUP($E281, EFs!$A:$A, EFs!$F:$F)*1000</f>
        <v>0</v>
      </c>
      <c r="X281" s="45">
        <f>L281*_xlfn.XLOOKUP($E281, EFs!$A:$A, EFs!$F:$F)*1000</f>
        <v>0</v>
      </c>
      <c r="Y281" s="45">
        <f>M281*_xlfn.XLOOKUP($E281, EFs!$A:$A, EFs!$F:$F)*1000</f>
        <v>0</v>
      </c>
      <c r="Z281" s="45">
        <f>N281*_xlfn.XLOOKUP($E281, EFs!$A:$A, EFs!$F:$F)*1000</f>
        <v>0</v>
      </c>
      <c r="AA281" s="45">
        <f>O281*_xlfn.XLOOKUP($E281, EFs!$A:$A, EFs!$F:$F)*1000</f>
        <v>0</v>
      </c>
      <c r="AB281" s="45">
        <f>P281*_xlfn.XLOOKUP($E281, EFs!$A:$A, EFs!$F:$F)*1000</f>
        <v>0</v>
      </c>
      <c r="AC281" s="45">
        <f>Q281*_xlfn.XLOOKUP($E281, EFs!$A:$A, EFs!$F:$F)*1000</f>
        <v>0</v>
      </c>
      <c r="AD281" s="45">
        <f>R281*_xlfn.XLOOKUP($E281, EFs!$A:$A, EFs!$F:$F)*1000</f>
        <v>0</v>
      </c>
      <c r="AE281" s="45">
        <f>S281*_xlfn.XLOOKUP($E281, EFs!$A:$A, EFs!$F:$F)*1000</f>
        <v>0</v>
      </c>
      <c r="AF281" s="34">
        <f t="shared" si="6"/>
        <v>0</v>
      </c>
      <c r="AG281" s="44"/>
      <c r="AH281" s="44"/>
      <c r="AI281" s="44"/>
    </row>
    <row r="282" spans="1:35" ht="18" hidden="1" customHeight="1" outlineLevel="1" x14ac:dyDescent="0.3">
      <c r="A282" s="50"/>
      <c r="B282" s="50"/>
      <c r="C282" s="27" t="str">
        <f>'Index Formatting'!$I$22</f>
        <v>O</v>
      </c>
      <c r="D282" s="50"/>
      <c r="E282" s="28">
        <v>422</v>
      </c>
      <c r="F282" s="28" t="s">
        <v>312</v>
      </c>
      <c r="G282" s="28" t="s">
        <v>120</v>
      </c>
      <c r="H282" s="44"/>
      <c r="I282" s="44"/>
      <c r="J282" s="44"/>
      <c r="K282" s="44"/>
      <c r="L282" s="44"/>
      <c r="M282" s="44"/>
      <c r="N282" s="44"/>
      <c r="O282" s="44"/>
      <c r="P282" s="44"/>
      <c r="Q282" s="44"/>
      <c r="R282" s="44"/>
      <c r="S282" s="44"/>
      <c r="T282" s="45">
        <f>H282*_xlfn.XLOOKUP($E282, EFs!$A:$A, EFs!$F:$F)*1000</f>
        <v>0</v>
      </c>
      <c r="U282" s="45">
        <f>I282*_xlfn.XLOOKUP($E282, EFs!$A:$A, EFs!$F:$F)*1000</f>
        <v>0</v>
      </c>
      <c r="V282" s="45">
        <f>J282*_xlfn.XLOOKUP($E282, EFs!$A:$A, EFs!$F:$F)*1000</f>
        <v>0</v>
      </c>
      <c r="W282" s="45">
        <f>K282*_xlfn.XLOOKUP($E282, EFs!$A:$A, EFs!$F:$F)*1000</f>
        <v>0</v>
      </c>
      <c r="X282" s="45">
        <f>L282*_xlfn.XLOOKUP($E282, EFs!$A:$A, EFs!$F:$F)*1000</f>
        <v>0</v>
      </c>
      <c r="Y282" s="45">
        <f>M282*_xlfn.XLOOKUP($E282, EFs!$A:$A, EFs!$F:$F)*1000</f>
        <v>0</v>
      </c>
      <c r="Z282" s="45">
        <f>N282*_xlfn.XLOOKUP($E282, EFs!$A:$A, EFs!$F:$F)*1000</f>
        <v>0</v>
      </c>
      <c r="AA282" s="45">
        <f>O282*_xlfn.XLOOKUP($E282, EFs!$A:$A, EFs!$F:$F)*1000</f>
        <v>0</v>
      </c>
      <c r="AB282" s="45">
        <f>P282*_xlfn.XLOOKUP($E282, EFs!$A:$A, EFs!$F:$F)*1000</f>
        <v>0</v>
      </c>
      <c r="AC282" s="45">
        <f>Q282*_xlfn.XLOOKUP($E282, EFs!$A:$A, EFs!$F:$F)*1000</f>
        <v>0</v>
      </c>
      <c r="AD282" s="45">
        <f>R282*_xlfn.XLOOKUP($E282, EFs!$A:$A, EFs!$F:$F)*1000</f>
        <v>0</v>
      </c>
      <c r="AE282" s="45">
        <f>S282*_xlfn.XLOOKUP($E282, EFs!$A:$A, EFs!$F:$F)*1000</f>
        <v>0</v>
      </c>
      <c r="AF282" s="34">
        <f t="shared" si="6"/>
        <v>0</v>
      </c>
      <c r="AG282" s="44"/>
      <c r="AH282" s="44"/>
      <c r="AI282" s="44"/>
    </row>
    <row r="283" spans="1:35" ht="18" hidden="1" customHeight="1" outlineLevel="1" x14ac:dyDescent="0.3">
      <c r="A283" s="50"/>
      <c r="B283" s="50"/>
      <c r="C283" s="27" t="str">
        <f>'Index Formatting'!$I$21</f>
        <v>M</v>
      </c>
      <c r="D283" s="50" t="s">
        <v>105</v>
      </c>
      <c r="E283" s="28">
        <v>423</v>
      </c>
      <c r="F283" s="28" t="s">
        <v>106</v>
      </c>
      <c r="G283" s="28" t="s">
        <v>70</v>
      </c>
      <c r="H283" s="44"/>
      <c r="I283" s="44"/>
      <c r="J283" s="44"/>
      <c r="K283" s="44"/>
      <c r="L283" s="44"/>
      <c r="M283" s="44"/>
      <c r="N283" s="44"/>
      <c r="O283" s="44"/>
      <c r="P283" s="44"/>
      <c r="Q283" s="44"/>
      <c r="R283" s="44"/>
      <c r="S283" s="44"/>
      <c r="T283" s="45">
        <f>H283*_xlfn.XLOOKUP($E283, EFs!$A:$A, EFs!$F:$F)*1000</f>
        <v>0</v>
      </c>
      <c r="U283" s="45">
        <f>I283*_xlfn.XLOOKUP($E283, EFs!$A:$A, EFs!$F:$F)*1000</f>
        <v>0</v>
      </c>
      <c r="V283" s="45">
        <f>J283*_xlfn.XLOOKUP($E283, EFs!$A:$A, EFs!$F:$F)*1000</f>
        <v>0</v>
      </c>
      <c r="W283" s="45">
        <f>K283*_xlfn.XLOOKUP($E283, EFs!$A:$A, EFs!$F:$F)*1000</f>
        <v>0</v>
      </c>
      <c r="X283" s="45">
        <f>L283*_xlfn.XLOOKUP($E283, EFs!$A:$A, EFs!$F:$F)*1000</f>
        <v>0</v>
      </c>
      <c r="Y283" s="45">
        <f>M283*_xlfn.XLOOKUP($E283, EFs!$A:$A, EFs!$F:$F)*1000</f>
        <v>0</v>
      </c>
      <c r="Z283" s="45">
        <f>N283*_xlfn.XLOOKUP($E283, EFs!$A:$A, EFs!$F:$F)*1000</f>
        <v>0</v>
      </c>
      <c r="AA283" s="45">
        <f>O283*_xlfn.XLOOKUP($E283, EFs!$A:$A, EFs!$F:$F)*1000</f>
        <v>0</v>
      </c>
      <c r="AB283" s="45">
        <f>P283*_xlfn.XLOOKUP($E283, EFs!$A:$A, EFs!$F:$F)*1000</f>
        <v>0</v>
      </c>
      <c r="AC283" s="45">
        <f>Q283*_xlfn.XLOOKUP($E283, EFs!$A:$A, EFs!$F:$F)*1000</f>
        <v>0</v>
      </c>
      <c r="AD283" s="45">
        <f>R283*_xlfn.XLOOKUP($E283, EFs!$A:$A, EFs!$F:$F)*1000</f>
        <v>0</v>
      </c>
      <c r="AE283" s="45">
        <f>S283*_xlfn.XLOOKUP($E283, EFs!$A:$A, EFs!$F:$F)*1000</f>
        <v>0</v>
      </c>
      <c r="AF283" s="34">
        <f t="shared" si="6"/>
        <v>0</v>
      </c>
      <c r="AG283" s="44"/>
      <c r="AH283" s="44"/>
      <c r="AI283" s="44"/>
    </row>
    <row r="284" spans="1:35" ht="18" hidden="1" customHeight="1" outlineLevel="1" x14ac:dyDescent="0.3">
      <c r="A284" s="50"/>
      <c r="B284" s="50"/>
      <c r="C284" s="27" t="str">
        <f>'Index Formatting'!$I$21</f>
        <v>M</v>
      </c>
      <c r="D284" s="50"/>
      <c r="E284" s="28">
        <v>424</v>
      </c>
      <c r="F284" s="28" t="s">
        <v>107</v>
      </c>
      <c r="G284" s="28" t="s">
        <v>70</v>
      </c>
      <c r="H284" s="44"/>
      <c r="I284" s="44"/>
      <c r="J284" s="44"/>
      <c r="K284" s="44"/>
      <c r="L284" s="44"/>
      <c r="M284" s="44"/>
      <c r="N284" s="44"/>
      <c r="O284" s="44"/>
      <c r="P284" s="44"/>
      <c r="Q284" s="44"/>
      <c r="R284" s="44"/>
      <c r="S284" s="44"/>
      <c r="T284" s="45">
        <f>H284*_xlfn.XLOOKUP($E284, EFs!$A:$A, EFs!$F:$F)*1000</f>
        <v>0</v>
      </c>
      <c r="U284" s="45">
        <f>I284*_xlfn.XLOOKUP($E284, EFs!$A:$A, EFs!$F:$F)*1000</f>
        <v>0</v>
      </c>
      <c r="V284" s="45">
        <f>J284*_xlfn.XLOOKUP($E284, EFs!$A:$A, EFs!$F:$F)*1000</f>
        <v>0</v>
      </c>
      <c r="W284" s="45">
        <f>K284*_xlfn.XLOOKUP($E284, EFs!$A:$A, EFs!$F:$F)*1000</f>
        <v>0</v>
      </c>
      <c r="X284" s="45">
        <f>L284*_xlfn.XLOOKUP($E284, EFs!$A:$A, EFs!$F:$F)*1000</f>
        <v>0</v>
      </c>
      <c r="Y284" s="45">
        <f>M284*_xlfn.XLOOKUP($E284, EFs!$A:$A, EFs!$F:$F)*1000</f>
        <v>0</v>
      </c>
      <c r="Z284" s="45">
        <f>N284*_xlfn.XLOOKUP($E284, EFs!$A:$A, EFs!$F:$F)*1000</f>
        <v>0</v>
      </c>
      <c r="AA284" s="45">
        <f>O284*_xlfn.XLOOKUP($E284, EFs!$A:$A, EFs!$F:$F)*1000</f>
        <v>0</v>
      </c>
      <c r="AB284" s="45">
        <f>P284*_xlfn.XLOOKUP($E284, EFs!$A:$A, EFs!$F:$F)*1000</f>
        <v>0</v>
      </c>
      <c r="AC284" s="45">
        <f>Q284*_xlfn.XLOOKUP($E284, EFs!$A:$A, EFs!$F:$F)*1000</f>
        <v>0</v>
      </c>
      <c r="AD284" s="45">
        <f>R284*_xlfn.XLOOKUP($E284, EFs!$A:$A, EFs!$F:$F)*1000</f>
        <v>0</v>
      </c>
      <c r="AE284" s="45">
        <f>S284*_xlfn.XLOOKUP($E284, EFs!$A:$A, EFs!$F:$F)*1000</f>
        <v>0</v>
      </c>
      <c r="AF284" s="34">
        <f t="shared" si="6"/>
        <v>0</v>
      </c>
      <c r="AG284" s="44"/>
      <c r="AH284" s="44"/>
      <c r="AI284" s="44"/>
    </row>
    <row r="285" spans="1:35" ht="18" hidden="1" customHeight="1" outlineLevel="1" x14ac:dyDescent="0.3">
      <c r="A285" s="50"/>
      <c r="B285" s="50"/>
      <c r="C285" s="27" t="str">
        <f>'Index Formatting'!$I$21</f>
        <v>M</v>
      </c>
      <c r="D285" s="50"/>
      <c r="E285" s="28">
        <v>425</v>
      </c>
      <c r="F285" s="28" t="s">
        <v>108</v>
      </c>
      <c r="G285" s="28" t="s">
        <v>70</v>
      </c>
      <c r="H285" s="44"/>
      <c r="I285" s="44"/>
      <c r="J285" s="44"/>
      <c r="K285" s="44"/>
      <c r="L285" s="44"/>
      <c r="M285" s="44"/>
      <c r="N285" s="44"/>
      <c r="O285" s="44"/>
      <c r="P285" s="44"/>
      <c r="Q285" s="44"/>
      <c r="R285" s="44"/>
      <c r="S285" s="44"/>
      <c r="T285" s="45">
        <f>H285*_xlfn.XLOOKUP($E285, EFs!$A:$A, EFs!$F:$F)*1000</f>
        <v>0</v>
      </c>
      <c r="U285" s="45">
        <f>I285*_xlfn.XLOOKUP($E285, EFs!$A:$A, EFs!$F:$F)*1000</f>
        <v>0</v>
      </c>
      <c r="V285" s="45">
        <f>J285*_xlfn.XLOOKUP($E285, EFs!$A:$A, EFs!$F:$F)*1000</f>
        <v>0</v>
      </c>
      <c r="W285" s="45">
        <f>K285*_xlfn.XLOOKUP($E285, EFs!$A:$A, EFs!$F:$F)*1000</f>
        <v>0</v>
      </c>
      <c r="X285" s="45">
        <f>L285*_xlfn.XLOOKUP($E285, EFs!$A:$A, EFs!$F:$F)*1000</f>
        <v>0</v>
      </c>
      <c r="Y285" s="45">
        <f>M285*_xlfn.XLOOKUP($E285, EFs!$A:$A, EFs!$F:$F)*1000</f>
        <v>0</v>
      </c>
      <c r="Z285" s="45">
        <f>N285*_xlfn.XLOOKUP($E285, EFs!$A:$A, EFs!$F:$F)*1000</f>
        <v>0</v>
      </c>
      <c r="AA285" s="45">
        <f>O285*_xlfn.XLOOKUP($E285, EFs!$A:$A, EFs!$F:$F)*1000</f>
        <v>0</v>
      </c>
      <c r="AB285" s="45">
        <f>P285*_xlfn.XLOOKUP($E285, EFs!$A:$A, EFs!$F:$F)*1000</f>
        <v>0</v>
      </c>
      <c r="AC285" s="45">
        <f>Q285*_xlfn.XLOOKUP($E285, EFs!$A:$A, EFs!$F:$F)*1000</f>
        <v>0</v>
      </c>
      <c r="AD285" s="45">
        <f>R285*_xlfn.XLOOKUP($E285, EFs!$A:$A, EFs!$F:$F)*1000</f>
        <v>0</v>
      </c>
      <c r="AE285" s="45">
        <f>S285*_xlfn.XLOOKUP($E285, EFs!$A:$A, EFs!$F:$F)*1000</f>
        <v>0</v>
      </c>
      <c r="AF285" s="34">
        <f t="shared" ref="AF285:AF326" si="7">SUM(T285:AE285)</f>
        <v>0</v>
      </c>
      <c r="AG285" s="44"/>
      <c r="AH285" s="44"/>
      <c r="AI285" s="44"/>
    </row>
    <row r="286" spans="1:35" ht="18" hidden="1" customHeight="1" outlineLevel="1" x14ac:dyDescent="0.3">
      <c r="A286" s="50"/>
      <c r="B286" s="50"/>
      <c r="C286" s="27" t="str">
        <f>'Index Formatting'!$I$21</f>
        <v>M</v>
      </c>
      <c r="D286" s="50"/>
      <c r="E286" s="28">
        <v>426</v>
      </c>
      <c r="F286" s="28" t="s">
        <v>111</v>
      </c>
      <c r="G286" s="28" t="s">
        <v>70</v>
      </c>
      <c r="H286" s="44"/>
      <c r="I286" s="44"/>
      <c r="J286" s="44"/>
      <c r="K286" s="44"/>
      <c r="L286" s="44"/>
      <c r="M286" s="44"/>
      <c r="N286" s="44"/>
      <c r="O286" s="44"/>
      <c r="P286" s="44"/>
      <c r="Q286" s="44"/>
      <c r="R286" s="44"/>
      <c r="S286" s="44"/>
      <c r="T286" s="45">
        <f>H286*_xlfn.XLOOKUP($E286, EFs!$A:$A, EFs!$F:$F)*1000</f>
        <v>0</v>
      </c>
      <c r="U286" s="45">
        <f>I286*_xlfn.XLOOKUP($E286, EFs!$A:$A, EFs!$F:$F)*1000</f>
        <v>0</v>
      </c>
      <c r="V286" s="45">
        <f>J286*_xlfn.XLOOKUP($E286, EFs!$A:$A, EFs!$F:$F)*1000</f>
        <v>0</v>
      </c>
      <c r="W286" s="45">
        <f>K286*_xlfn.XLOOKUP($E286, EFs!$A:$A, EFs!$F:$F)*1000</f>
        <v>0</v>
      </c>
      <c r="X286" s="45">
        <f>L286*_xlfn.XLOOKUP($E286, EFs!$A:$A, EFs!$F:$F)*1000</f>
        <v>0</v>
      </c>
      <c r="Y286" s="45">
        <f>M286*_xlfn.XLOOKUP($E286, EFs!$A:$A, EFs!$F:$F)*1000</f>
        <v>0</v>
      </c>
      <c r="Z286" s="45">
        <f>N286*_xlfn.XLOOKUP($E286, EFs!$A:$A, EFs!$F:$F)*1000</f>
        <v>0</v>
      </c>
      <c r="AA286" s="45">
        <f>O286*_xlfn.XLOOKUP($E286, EFs!$A:$A, EFs!$F:$F)*1000</f>
        <v>0</v>
      </c>
      <c r="AB286" s="45">
        <f>P286*_xlfn.XLOOKUP($E286, EFs!$A:$A, EFs!$F:$F)*1000</f>
        <v>0</v>
      </c>
      <c r="AC286" s="45">
        <f>Q286*_xlfn.XLOOKUP($E286, EFs!$A:$A, EFs!$F:$F)*1000</f>
        <v>0</v>
      </c>
      <c r="AD286" s="45">
        <f>R286*_xlfn.XLOOKUP($E286, EFs!$A:$A, EFs!$F:$F)*1000</f>
        <v>0</v>
      </c>
      <c r="AE286" s="45">
        <f>S286*_xlfn.XLOOKUP($E286, EFs!$A:$A, EFs!$F:$F)*1000</f>
        <v>0</v>
      </c>
      <c r="AF286" s="34">
        <f t="shared" si="7"/>
        <v>0</v>
      </c>
      <c r="AG286" s="44"/>
      <c r="AH286" s="44"/>
      <c r="AI286" s="44"/>
    </row>
    <row r="287" spans="1:35" ht="18" hidden="1" customHeight="1" outlineLevel="1" x14ac:dyDescent="0.3">
      <c r="A287" s="50"/>
      <c r="B287" s="50"/>
      <c r="C287" s="27" t="str">
        <f>'Index Formatting'!$I$21</f>
        <v>M</v>
      </c>
      <c r="D287" s="50"/>
      <c r="E287" s="28">
        <v>427</v>
      </c>
      <c r="F287" s="28" t="s">
        <v>113</v>
      </c>
      <c r="G287" s="28" t="s">
        <v>70</v>
      </c>
      <c r="H287" s="44"/>
      <c r="I287" s="44"/>
      <c r="J287" s="44"/>
      <c r="K287" s="44"/>
      <c r="L287" s="44"/>
      <c r="M287" s="44"/>
      <c r="N287" s="44"/>
      <c r="O287" s="44"/>
      <c r="P287" s="44"/>
      <c r="Q287" s="44"/>
      <c r="R287" s="44"/>
      <c r="S287" s="44"/>
      <c r="T287" s="45">
        <f>H287*_xlfn.XLOOKUP($E287, EFs!$A:$A, EFs!$F:$F)*1000</f>
        <v>0</v>
      </c>
      <c r="U287" s="45">
        <f>I287*_xlfn.XLOOKUP($E287, EFs!$A:$A, EFs!$F:$F)*1000</f>
        <v>0</v>
      </c>
      <c r="V287" s="45">
        <f>J287*_xlfn.XLOOKUP($E287, EFs!$A:$A, EFs!$F:$F)*1000</f>
        <v>0</v>
      </c>
      <c r="W287" s="45">
        <f>K287*_xlfn.XLOOKUP($E287, EFs!$A:$A, EFs!$F:$F)*1000</f>
        <v>0</v>
      </c>
      <c r="X287" s="45">
        <f>L287*_xlfn.XLOOKUP($E287, EFs!$A:$A, EFs!$F:$F)*1000</f>
        <v>0</v>
      </c>
      <c r="Y287" s="45">
        <f>M287*_xlfn.XLOOKUP($E287, EFs!$A:$A, EFs!$F:$F)*1000</f>
        <v>0</v>
      </c>
      <c r="Z287" s="45">
        <f>N287*_xlfn.XLOOKUP($E287, EFs!$A:$A, EFs!$F:$F)*1000</f>
        <v>0</v>
      </c>
      <c r="AA287" s="45">
        <f>O287*_xlfn.XLOOKUP($E287, EFs!$A:$A, EFs!$F:$F)*1000</f>
        <v>0</v>
      </c>
      <c r="AB287" s="45">
        <f>P287*_xlfn.XLOOKUP($E287, EFs!$A:$A, EFs!$F:$F)*1000</f>
        <v>0</v>
      </c>
      <c r="AC287" s="45">
        <f>Q287*_xlfn.XLOOKUP($E287, EFs!$A:$A, EFs!$F:$F)*1000</f>
        <v>0</v>
      </c>
      <c r="AD287" s="45">
        <f>R287*_xlfn.XLOOKUP($E287, EFs!$A:$A, EFs!$F:$F)*1000</f>
        <v>0</v>
      </c>
      <c r="AE287" s="45">
        <f>S287*_xlfn.XLOOKUP($E287, EFs!$A:$A, EFs!$F:$F)*1000</f>
        <v>0</v>
      </c>
      <c r="AF287" s="34">
        <f t="shared" si="7"/>
        <v>0</v>
      </c>
      <c r="AG287" s="44"/>
      <c r="AH287" s="44"/>
      <c r="AI287" s="44"/>
    </row>
    <row r="288" spans="1:35" ht="18" customHeight="1" collapsed="1" x14ac:dyDescent="0.3">
      <c r="A288" s="49" t="s">
        <v>38</v>
      </c>
      <c r="B288" s="49"/>
      <c r="C288" s="49"/>
      <c r="D288" s="49"/>
      <c r="E288" s="49"/>
      <c r="F288" s="49"/>
      <c r="G288" s="49"/>
      <c r="H288" s="41"/>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3"/>
      <c r="AF288" s="34">
        <f>SUM(AF289:AF292)</f>
        <v>0</v>
      </c>
      <c r="AG288" s="44"/>
      <c r="AH288" s="44"/>
      <c r="AI288" s="44"/>
    </row>
    <row r="289" spans="1:35" ht="18" hidden="1" customHeight="1" outlineLevel="1" x14ac:dyDescent="0.3">
      <c r="A289" s="50">
        <v>13</v>
      </c>
      <c r="B289" s="50" t="s">
        <v>38</v>
      </c>
      <c r="C289" s="27" t="str">
        <f>'Index Formatting'!$I$23</f>
        <v>M</v>
      </c>
      <c r="D289" s="36" t="s">
        <v>313</v>
      </c>
      <c r="E289" s="28">
        <v>428</v>
      </c>
      <c r="F289" s="28" t="s">
        <v>314</v>
      </c>
      <c r="G289" s="28" t="s">
        <v>120</v>
      </c>
      <c r="H289" s="44"/>
      <c r="I289" s="44"/>
      <c r="J289" s="44"/>
      <c r="K289" s="44"/>
      <c r="L289" s="44"/>
      <c r="M289" s="44"/>
      <c r="N289" s="44"/>
      <c r="O289" s="44"/>
      <c r="P289" s="44"/>
      <c r="Q289" s="44"/>
      <c r="R289" s="44"/>
      <c r="S289" s="44"/>
      <c r="T289" s="45">
        <f>H289*_xlfn.XLOOKUP($E289, EFs!$A:$A, EFs!$F:$F)*1000</f>
        <v>0</v>
      </c>
      <c r="U289" s="45">
        <f>I289*_xlfn.XLOOKUP($E289, EFs!$A:$A, EFs!$F:$F)*1000</f>
        <v>0</v>
      </c>
      <c r="V289" s="45">
        <f>J289*_xlfn.XLOOKUP($E289, EFs!$A:$A, EFs!$F:$F)*1000</f>
        <v>0</v>
      </c>
      <c r="W289" s="45">
        <f>K289*_xlfn.XLOOKUP($E289, EFs!$A:$A, EFs!$F:$F)*1000</f>
        <v>0</v>
      </c>
      <c r="X289" s="45">
        <f>L289*_xlfn.XLOOKUP($E289, EFs!$A:$A, EFs!$F:$F)*1000</f>
        <v>0</v>
      </c>
      <c r="Y289" s="45">
        <f>M289*_xlfn.XLOOKUP($E289, EFs!$A:$A, EFs!$F:$F)*1000</f>
        <v>0</v>
      </c>
      <c r="Z289" s="45">
        <f>N289*_xlfn.XLOOKUP($E289, EFs!$A:$A, EFs!$F:$F)*1000</f>
        <v>0</v>
      </c>
      <c r="AA289" s="45">
        <f>O289*_xlfn.XLOOKUP($E289, EFs!$A:$A, EFs!$F:$F)*1000</f>
        <v>0</v>
      </c>
      <c r="AB289" s="45">
        <f>P289*_xlfn.XLOOKUP($E289, EFs!$A:$A, EFs!$F:$F)*1000</f>
        <v>0</v>
      </c>
      <c r="AC289" s="45">
        <f>Q289*_xlfn.XLOOKUP($E289, EFs!$A:$A, EFs!$F:$F)*1000</f>
        <v>0</v>
      </c>
      <c r="AD289" s="45">
        <f>R289*_xlfn.XLOOKUP($E289, EFs!$A:$A, EFs!$F:$F)*1000</f>
        <v>0</v>
      </c>
      <c r="AE289" s="45">
        <f>S289*_xlfn.XLOOKUP($E289, EFs!$A:$A, EFs!$F:$F)*1000</f>
        <v>0</v>
      </c>
      <c r="AF289" s="34">
        <f t="shared" si="7"/>
        <v>0</v>
      </c>
      <c r="AG289" s="44"/>
      <c r="AH289" s="44"/>
      <c r="AI289" s="44"/>
    </row>
    <row r="290" spans="1:35" ht="18" hidden="1" customHeight="1" outlineLevel="1" x14ac:dyDescent="0.3">
      <c r="A290" s="50"/>
      <c r="B290" s="50"/>
      <c r="C290" s="27" t="str">
        <f>'Index Formatting'!$I$23</f>
        <v>M</v>
      </c>
      <c r="D290" s="50" t="s">
        <v>315</v>
      </c>
      <c r="E290" s="28">
        <v>429</v>
      </c>
      <c r="F290" s="28" t="s">
        <v>316</v>
      </c>
      <c r="G290" s="28" t="s">
        <v>120</v>
      </c>
      <c r="H290" s="44"/>
      <c r="I290" s="44"/>
      <c r="J290" s="44"/>
      <c r="K290" s="44"/>
      <c r="L290" s="44"/>
      <c r="M290" s="44"/>
      <c r="N290" s="44"/>
      <c r="O290" s="44"/>
      <c r="P290" s="44"/>
      <c r="Q290" s="44"/>
      <c r="R290" s="44"/>
      <c r="S290" s="44"/>
      <c r="T290" s="45">
        <f>H290*_xlfn.XLOOKUP($E290, EFs!$A:$A, EFs!$F:$F)*1000</f>
        <v>0</v>
      </c>
      <c r="U290" s="45">
        <f>I290*_xlfn.XLOOKUP($E290, EFs!$A:$A, EFs!$F:$F)*1000</f>
        <v>0</v>
      </c>
      <c r="V290" s="45">
        <f>J290*_xlfn.XLOOKUP($E290, EFs!$A:$A, EFs!$F:$F)*1000</f>
        <v>0</v>
      </c>
      <c r="W290" s="45">
        <f>K290*_xlfn.XLOOKUP($E290, EFs!$A:$A, EFs!$F:$F)*1000</f>
        <v>0</v>
      </c>
      <c r="X290" s="45">
        <f>L290*_xlfn.XLOOKUP($E290, EFs!$A:$A, EFs!$F:$F)*1000</f>
        <v>0</v>
      </c>
      <c r="Y290" s="45">
        <f>M290*_xlfn.XLOOKUP($E290, EFs!$A:$A, EFs!$F:$F)*1000</f>
        <v>0</v>
      </c>
      <c r="Z290" s="45">
        <f>N290*_xlfn.XLOOKUP($E290, EFs!$A:$A, EFs!$F:$F)*1000</f>
        <v>0</v>
      </c>
      <c r="AA290" s="45">
        <f>O290*_xlfn.XLOOKUP($E290, EFs!$A:$A, EFs!$F:$F)*1000</f>
        <v>0</v>
      </c>
      <c r="AB290" s="45">
        <f>P290*_xlfn.XLOOKUP($E290, EFs!$A:$A, EFs!$F:$F)*1000</f>
        <v>0</v>
      </c>
      <c r="AC290" s="45">
        <f>Q290*_xlfn.XLOOKUP($E290, EFs!$A:$A, EFs!$F:$F)*1000</f>
        <v>0</v>
      </c>
      <c r="AD290" s="45">
        <f>R290*_xlfn.XLOOKUP($E290, EFs!$A:$A, EFs!$F:$F)*1000</f>
        <v>0</v>
      </c>
      <c r="AE290" s="45">
        <f>S290*_xlfn.XLOOKUP($E290, EFs!$A:$A, EFs!$F:$F)*1000</f>
        <v>0</v>
      </c>
      <c r="AF290" s="34">
        <f t="shared" si="7"/>
        <v>0</v>
      </c>
      <c r="AG290" s="44"/>
      <c r="AH290" s="44"/>
      <c r="AI290" s="44"/>
    </row>
    <row r="291" spans="1:35" ht="18" hidden="1" customHeight="1" outlineLevel="1" x14ac:dyDescent="0.3">
      <c r="A291" s="50"/>
      <c r="B291" s="50"/>
      <c r="C291" s="27" t="str">
        <f>'Index Formatting'!$I$23</f>
        <v>M</v>
      </c>
      <c r="D291" s="50"/>
      <c r="E291" s="28">
        <v>430</v>
      </c>
      <c r="F291" s="28" t="s">
        <v>317</v>
      </c>
      <c r="G291" s="28" t="s">
        <v>120</v>
      </c>
      <c r="H291" s="44"/>
      <c r="I291" s="44"/>
      <c r="J291" s="44"/>
      <c r="K291" s="44"/>
      <c r="L291" s="44"/>
      <c r="M291" s="44"/>
      <c r="N291" s="44"/>
      <c r="O291" s="44"/>
      <c r="P291" s="44"/>
      <c r="Q291" s="44"/>
      <c r="R291" s="44"/>
      <c r="S291" s="44"/>
      <c r="T291" s="45">
        <f>H291*_xlfn.XLOOKUP($E291, EFs!$A:$A, EFs!$F:$F)*1000</f>
        <v>0</v>
      </c>
      <c r="U291" s="45">
        <f>I291*_xlfn.XLOOKUP($E291, EFs!$A:$A, EFs!$F:$F)*1000</f>
        <v>0</v>
      </c>
      <c r="V291" s="45">
        <f>J291*_xlfn.XLOOKUP($E291, EFs!$A:$A, EFs!$F:$F)*1000</f>
        <v>0</v>
      </c>
      <c r="W291" s="45">
        <f>K291*_xlfn.XLOOKUP($E291, EFs!$A:$A, EFs!$F:$F)*1000</f>
        <v>0</v>
      </c>
      <c r="X291" s="45">
        <f>L291*_xlfn.XLOOKUP($E291, EFs!$A:$A, EFs!$F:$F)*1000</f>
        <v>0</v>
      </c>
      <c r="Y291" s="45">
        <f>M291*_xlfn.XLOOKUP($E291, EFs!$A:$A, EFs!$F:$F)*1000</f>
        <v>0</v>
      </c>
      <c r="Z291" s="45">
        <f>N291*_xlfn.XLOOKUP($E291, EFs!$A:$A, EFs!$F:$F)*1000</f>
        <v>0</v>
      </c>
      <c r="AA291" s="45">
        <f>O291*_xlfn.XLOOKUP($E291, EFs!$A:$A, EFs!$F:$F)*1000</f>
        <v>0</v>
      </c>
      <c r="AB291" s="45">
        <f>P291*_xlfn.XLOOKUP($E291, EFs!$A:$A, EFs!$F:$F)*1000</f>
        <v>0</v>
      </c>
      <c r="AC291" s="45">
        <f>Q291*_xlfn.XLOOKUP($E291, EFs!$A:$A, EFs!$F:$F)*1000</f>
        <v>0</v>
      </c>
      <c r="AD291" s="45">
        <f>R291*_xlfn.XLOOKUP($E291, EFs!$A:$A, EFs!$F:$F)*1000</f>
        <v>0</v>
      </c>
      <c r="AE291" s="45">
        <f>S291*_xlfn.XLOOKUP($E291, EFs!$A:$A, EFs!$F:$F)*1000</f>
        <v>0</v>
      </c>
      <c r="AF291" s="34">
        <f t="shared" si="7"/>
        <v>0</v>
      </c>
      <c r="AG291" s="44"/>
      <c r="AH291" s="44"/>
      <c r="AI291" s="44"/>
    </row>
    <row r="292" spans="1:35" ht="18" hidden="1" customHeight="1" outlineLevel="1" x14ac:dyDescent="0.3">
      <c r="A292" s="50"/>
      <c r="B292" s="50"/>
      <c r="C292" s="27" t="str">
        <f>'Index Formatting'!$I$23</f>
        <v>M</v>
      </c>
      <c r="D292" s="50"/>
      <c r="E292" s="28">
        <v>431</v>
      </c>
      <c r="F292" s="28" t="s">
        <v>318</v>
      </c>
      <c r="G292" s="28" t="s">
        <v>120</v>
      </c>
      <c r="H292" s="44"/>
      <c r="I292" s="44"/>
      <c r="J292" s="44"/>
      <c r="K292" s="44"/>
      <c r="L292" s="44"/>
      <c r="M292" s="44"/>
      <c r="N292" s="44"/>
      <c r="O292" s="44"/>
      <c r="P292" s="44"/>
      <c r="Q292" s="44"/>
      <c r="R292" s="44"/>
      <c r="S292" s="44"/>
      <c r="T292" s="45">
        <f>H292*_xlfn.XLOOKUP($E292, EFs!$A:$A, EFs!$F:$F)*1000</f>
        <v>0</v>
      </c>
      <c r="U292" s="45">
        <f>I292*_xlfn.XLOOKUP($E292, EFs!$A:$A, EFs!$F:$F)*1000</f>
        <v>0</v>
      </c>
      <c r="V292" s="45">
        <f>J292*_xlfn.XLOOKUP($E292, EFs!$A:$A, EFs!$F:$F)*1000</f>
        <v>0</v>
      </c>
      <c r="W292" s="45">
        <f>K292*_xlfn.XLOOKUP($E292, EFs!$A:$A, EFs!$F:$F)*1000</f>
        <v>0</v>
      </c>
      <c r="X292" s="45">
        <f>L292*_xlfn.XLOOKUP($E292, EFs!$A:$A, EFs!$F:$F)*1000</f>
        <v>0</v>
      </c>
      <c r="Y292" s="45">
        <f>M292*_xlfn.XLOOKUP($E292, EFs!$A:$A, EFs!$F:$F)*1000</f>
        <v>0</v>
      </c>
      <c r="Z292" s="45">
        <f>N292*_xlfn.XLOOKUP($E292, EFs!$A:$A, EFs!$F:$F)*1000</f>
        <v>0</v>
      </c>
      <c r="AA292" s="45">
        <f>O292*_xlfn.XLOOKUP($E292, EFs!$A:$A, EFs!$F:$F)*1000</f>
        <v>0</v>
      </c>
      <c r="AB292" s="45">
        <f>P292*_xlfn.XLOOKUP($E292, EFs!$A:$A, EFs!$F:$F)*1000</f>
        <v>0</v>
      </c>
      <c r="AC292" s="45">
        <f>Q292*_xlfn.XLOOKUP($E292, EFs!$A:$A, EFs!$F:$F)*1000</f>
        <v>0</v>
      </c>
      <c r="AD292" s="45">
        <f>R292*_xlfn.XLOOKUP($E292, EFs!$A:$A, EFs!$F:$F)*1000</f>
        <v>0</v>
      </c>
      <c r="AE292" s="45">
        <f>S292*_xlfn.XLOOKUP($E292, EFs!$A:$A, EFs!$F:$F)*1000</f>
        <v>0</v>
      </c>
      <c r="AF292" s="34">
        <f t="shared" si="7"/>
        <v>0</v>
      </c>
      <c r="AG292" s="44"/>
      <c r="AH292" s="44"/>
      <c r="AI292" s="44"/>
    </row>
    <row r="293" spans="1:35" ht="18" customHeight="1" collapsed="1" x14ac:dyDescent="0.3">
      <c r="A293" s="55" t="s">
        <v>39</v>
      </c>
      <c r="B293" s="56"/>
      <c r="C293" s="56"/>
      <c r="D293" s="56"/>
      <c r="E293" s="56"/>
      <c r="F293" s="56"/>
      <c r="G293" s="57"/>
      <c r="H293" s="41"/>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3"/>
      <c r="AF293" s="34">
        <f>SUM(AF294:AF301)</f>
        <v>0</v>
      </c>
      <c r="AG293" s="44"/>
      <c r="AH293" s="44"/>
      <c r="AI293" s="44"/>
    </row>
    <row r="294" spans="1:35" ht="18" hidden="1" customHeight="1" outlineLevel="1" x14ac:dyDescent="0.3">
      <c r="A294" s="50">
        <v>14</v>
      </c>
      <c r="B294" s="50" t="s">
        <v>39</v>
      </c>
      <c r="C294" s="27" t="str">
        <f>'Index Formatting'!$I$25</f>
        <v>M</v>
      </c>
      <c r="D294" s="50" t="s">
        <v>319</v>
      </c>
      <c r="E294" s="28">
        <v>432</v>
      </c>
      <c r="F294" s="28" t="s">
        <v>320</v>
      </c>
      <c r="G294" s="28" t="s">
        <v>81</v>
      </c>
      <c r="H294" s="44"/>
      <c r="I294" s="44"/>
      <c r="J294" s="44"/>
      <c r="K294" s="44"/>
      <c r="L294" s="44"/>
      <c r="M294" s="44"/>
      <c r="N294" s="44"/>
      <c r="O294" s="44"/>
      <c r="P294" s="44"/>
      <c r="Q294" s="44"/>
      <c r="R294" s="44"/>
      <c r="S294" s="44"/>
      <c r="T294" s="45">
        <f>H294*_xlfn.XLOOKUP($E294, EFs!$A:$A, EFs!$F:$F)*1000</f>
        <v>0</v>
      </c>
      <c r="U294" s="45">
        <f>I294*_xlfn.XLOOKUP($E294, EFs!$A:$A, EFs!$F:$F)*1000</f>
        <v>0</v>
      </c>
      <c r="V294" s="45">
        <f>J294*_xlfn.XLOOKUP($E294, EFs!$A:$A, EFs!$F:$F)*1000</f>
        <v>0</v>
      </c>
      <c r="W294" s="45">
        <f>K294*_xlfn.XLOOKUP($E294, EFs!$A:$A, EFs!$F:$F)*1000</f>
        <v>0</v>
      </c>
      <c r="X294" s="45">
        <f>L294*_xlfn.XLOOKUP($E294, EFs!$A:$A, EFs!$F:$F)*1000</f>
        <v>0</v>
      </c>
      <c r="Y294" s="45">
        <f>M294*_xlfn.XLOOKUP($E294, EFs!$A:$A, EFs!$F:$F)*1000</f>
        <v>0</v>
      </c>
      <c r="Z294" s="45">
        <f>N294*_xlfn.XLOOKUP($E294, EFs!$A:$A, EFs!$F:$F)*1000</f>
        <v>0</v>
      </c>
      <c r="AA294" s="45">
        <f>O294*_xlfn.XLOOKUP($E294, EFs!$A:$A, EFs!$F:$F)*1000</f>
        <v>0</v>
      </c>
      <c r="AB294" s="45">
        <f>P294*_xlfn.XLOOKUP($E294, EFs!$A:$A, EFs!$F:$F)*1000</f>
        <v>0</v>
      </c>
      <c r="AC294" s="45">
        <f>Q294*_xlfn.XLOOKUP($E294, EFs!$A:$A, EFs!$F:$F)*1000</f>
        <v>0</v>
      </c>
      <c r="AD294" s="45">
        <f>R294*_xlfn.XLOOKUP($E294, EFs!$A:$A, EFs!$F:$F)*1000</f>
        <v>0</v>
      </c>
      <c r="AE294" s="45">
        <f>S294*_xlfn.XLOOKUP($E294, EFs!$A:$A, EFs!$F:$F)*1000</f>
        <v>0</v>
      </c>
      <c r="AF294" s="34">
        <f t="shared" si="7"/>
        <v>0</v>
      </c>
      <c r="AG294" s="44"/>
      <c r="AH294" s="44"/>
      <c r="AI294" s="44"/>
    </row>
    <row r="295" spans="1:35" ht="18" hidden="1" customHeight="1" outlineLevel="1" x14ac:dyDescent="0.3">
      <c r="A295" s="50"/>
      <c r="B295" s="50"/>
      <c r="C295" s="27" t="str">
        <f>'Index Formatting'!$I$25</f>
        <v>M</v>
      </c>
      <c r="D295" s="50"/>
      <c r="E295" s="28">
        <v>433</v>
      </c>
      <c r="F295" s="28" t="s">
        <v>321</v>
      </c>
      <c r="G295" s="28" t="s">
        <v>81</v>
      </c>
      <c r="H295" s="44"/>
      <c r="I295" s="44"/>
      <c r="J295" s="44"/>
      <c r="K295" s="44"/>
      <c r="L295" s="44"/>
      <c r="M295" s="44"/>
      <c r="N295" s="44"/>
      <c r="O295" s="44"/>
      <c r="P295" s="44"/>
      <c r="Q295" s="44"/>
      <c r="R295" s="44"/>
      <c r="S295" s="44"/>
      <c r="T295" s="45">
        <f>H295*_xlfn.XLOOKUP($E295, EFs!$A:$A, EFs!$F:$F)*1000</f>
        <v>0</v>
      </c>
      <c r="U295" s="45">
        <f>I295*_xlfn.XLOOKUP($E295, EFs!$A:$A, EFs!$F:$F)*1000</f>
        <v>0</v>
      </c>
      <c r="V295" s="45">
        <f>J295*_xlfn.XLOOKUP($E295, EFs!$A:$A, EFs!$F:$F)*1000</f>
        <v>0</v>
      </c>
      <c r="W295" s="45">
        <f>K295*_xlfn.XLOOKUP($E295, EFs!$A:$A, EFs!$F:$F)*1000</f>
        <v>0</v>
      </c>
      <c r="X295" s="45">
        <f>L295*_xlfn.XLOOKUP($E295, EFs!$A:$A, EFs!$F:$F)*1000</f>
        <v>0</v>
      </c>
      <c r="Y295" s="45">
        <f>M295*_xlfn.XLOOKUP($E295, EFs!$A:$A, EFs!$F:$F)*1000</f>
        <v>0</v>
      </c>
      <c r="Z295" s="45">
        <f>N295*_xlfn.XLOOKUP($E295, EFs!$A:$A, EFs!$F:$F)*1000</f>
        <v>0</v>
      </c>
      <c r="AA295" s="45">
        <f>O295*_xlfn.XLOOKUP($E295, EFs!$A:$A, EFs!$F:$F)*1000</f>
        <v>0</v>
      </c>
      <c r="AB295" s="45">
        <f>P295*_xlfn.XLOOKUP($E295, EFs!$A:$A, EFs!$F:$F)*1000</f>
        <v>0</v>
      </c>
      <c r="AC295" s="45">
        <f>Q295*_xlfn.XLOOKUP($E295, EFs!$A:$A, EFs!$F:$F)*1000</f>
        <v>0</v>
      </c>
      <c r="AD295" s="45">
        <f>R295*_xlfn.XLOOKUP($E295, EFs!$A:$A, EFs!$F:$F)*1000</f>
        <v>0</v>
      </c>
      <c r="AE295" s="45">
        <f>S295*_xlfn.XLOOKUP($E295, EFs!$A:$A, EFs!$F:$F)*1000</f>
        <v>0</v>
      </c>
      <c r="AF295" s="34">
        <f t="shared" si="7"/>
        <v>0</v>
      </c>
      <c r="AG295" s="44"/>
      <c r="AH295" s="44"/>
      <c r="AI295" s="44"/>
    </row>
    <row r="296" spans="1:35" ht="18" hidden="1" customHeight="1" outlineLevel="1" x14ac:dyDescent="0.3">
      <c r="A296" s="50"/>
      <c r="B296" s="50"/>
      <c r="C296" s="27" t="str">
        <f>'Index Formatting'!$I$25</f>
        <v>M</v>
      </c>
      <c r="D296" s="50" t="s">
        <v>322</v>
      </c>
      <c r="E296" s="28">
        <v>434</v>
      </c>
      <c r="F296" s="28" t="s">
        <v>323</v>
      </c>
      <c r="G296" s="28" t="s">
        <v>120</v>
      </c>
      <c r="H296" s="44"/>
      <c r="I296" s="44"/>
      <c r="J296" s="44"/>
      <c r="K296" s="44"/>
      <c r="L296" s="44"/>
      <c r="M296" s="44"/>
      <c r="N296" s="44"/>
      <c r="O296" s="44"/>
      <c r="P296" s="44"/>
      <c r="Q296" s="44"/>
      <c r="R296" s="44"/>
      <c r="S296" s="44"/>
      <c r="T296" s="45">
        <f>H296*_xlfn.XLOOKUP($E296, EFs!$A:$A, EFs!$F:$F)*1000</f>
        <v>0</v>
      </c>
      <c r="U296" s="45">
        <f>I296*_xlfn.XLOOKUP($E296, EFs!$A:$A, EFs!$F:$F)*1000</f>
        <v>0</v>
      </c>
      <c r="V296" s="45">
        <f>J296*_xlfn.XLOOKUP($E296, EFs!$A:$A, EFs!$F:$F)*1000</f>
        <v>0</v>
      </c>
      <c r="W296" s="45">
        <f>K296*_xlfn.XLOOKUP($E296, EFs!$A:$A, EFs!$F:$F)*1000</f>
        <v>0</v>
      </c>
      <c r="X296" s="45">
        <f>L296*_xlfn.XLOOKUP($E296, EFs!$A:$A, EFs!$F:$F)*1000</f>
        <v>0</v>
      </c>
      <c r="Y296" s="45">
        <f>M296*_xlfn.XLOOKUP($E296, EFs!$A:$A, EFs!$F:$F)*1000</f>
        <v>0</v>
      </c>
      <c r="Z296" s="45">
        <f>N296*_xlfn.XLOOKUP($E296, EFs!$A:$A, EFs!$F:$F)*1000</f>
        <v>0</v>
      </c>
      <c r="AA296" s="45">
        <f>O296*_xlfn.XLOOKUP($E296, EFs!$A:$A, EFs!$F:$F)*1000</f>
        <v>0</v>
      </c>
      <c r="AB296" s="45">
        <f>P296*_xlfn.XLOOKUP($E296, EFs!$A:$A, EFs!$F:$F)*1000</f>
        <v>0</v>
      </c>
      <c r="AC296" s="45">
        <f>Q296*_xlfn.XLOOKUP($E296, EFs!$A:$A, EFs!$F:$F)*1000</f>
        <v>0</v>
      </c>
      <c r="AD296" s="45">
        <f>R296*_xlfn.XLOOKUP($E296, EFs!$A:$A, EFs!$F:$F)*1000</f>
        <v>0</v>
      </c>
      <c r="AE296" s="45">
        <f>S296*_xlfn.XLOOKUP($E296, EFs!$A:$A, EFs!$F:$F)*1000</f>
        <v>0</v>
      </c>
      <c r="AF296" s="34">
        <f t="shared" si="7"/>
        <v>0</v>
      </c>
      <c r="AG296" s="44"/>
      <c r="AH296" s="44"/>
      <c r="AI296" s="44"/>
    </row>
    <row r="297" spans="1:35" ht="18" hidden="1" customHeight="1" outlineLevel="1" x14ac:dyDescent="0.3">
      <c r="A297" s="50"/>
      <c r="B297" s="50"/>
      <c r="C297" s="27" t="str">
        <f>'Index Formatting'!$I$25</f>
        <v>M</v>
      </c>
      <c r="D297" s="50"/>
      <c r="E297" s="28">
        <v>435</v>
      </c>
      <c r="F297" s="28" t="s">
        <v>324</v>
      </c>
      <c r="G297" s="28" t="s">
        <v>81</v>
      </c>
      <c r="H297" s="44"/>
      <c r="I297" s="44"/>
      <c r="J297" s="44"/>
      <c r="K297" s="44"/>
      <c r="L297" s="44"/>
      <c r="M297" s="44"/>
      <c r="N297" s="44"/>
      <c r="O297" s="44"/>
      <c r="P297" s="44"/>
      <c r="Q297" s="44"/>
      <c r="R297" s="44"/>
      <c r="S297" s="44"/>
      <c r="T297" s="45">
        <f>H297*_xlfn.XLOOKUP($E297, EFs!$A:$A, EFs!$F:$F)*1000</f>
        <v>0</v>
      </c>
      <c r="U297" s="45">
        <f>I297*_xlfn.XLOOKUP($E297, EFs!$A:$A, EFs!$F:$F)*1000</f>
        <v>0</v>
      </c>
      <c r="V297" s="45">
        <f>J297*_xlfn.XLOOKUP($E297, EFs!$A:$A, EFs!$F:$F)*1000</f>
        <v>0</v>
      </c>
      <c r="W297" s="45">
        <f>K297*_xlfn.XLOOKUP($E297, EFs!$A:$A, EFs!$F:$F)*1000</f>
        <v>0</v>
      </c>
      <c r="X297" s="45">
        <f>L297*_xlfn.XLOOKUP($E297, EFs!$A:$A, EFs!$F:$F)*1000</f>
        <v>0</v>
      </c>
      <c r="Y297" s="45">
        <f>M297*_xlfn.XLOOKUP($E297, EFs!$A:$A, EFs!$F:$F)*1000</f>
        <v>0</v>
      </c>
      <c r="Z297" s="45">
        <f>N297*_xlfn.XLOOKUP($E297, EFs!$A:$A, EFs!$F:$F)*1000</f>
        <v>0</v>
      </c>
      <c r="AA297" s="45">
        <f>O297*_xlfn.XLOOKUP($E297, EFs!$A:$A, EFs!$F:$F)*1000</f>
        <v>0</v>
      </c>
      <c r="AB297" s="45">
        <f>P297*_xlfn.XLOOKUP($E297, EFs!$A:$A, EFs!$F:$F)*1000</f>
        <v>0</v>
      </c>
      <c r="AC297" s="45">
        <f>Q297*_xlfn.XLOOKUP($E297, EFs!$A:$A, EFs!$F:$F)*1000</f>
        <v>0</v>
      </c>
      <c r="AD297" s="45">
        <f>R297*_xlfn.XLOOKUP($E297, EFs!$A:$A, EFs!$F:$F)*1000</f>
        <v>0</v>
      </c>
      <c r="AE297" s="45">
        <f>S297*_xlfn.XLOOKUP($E297, EFs!$A:$A, EFs!$F:$F)*1000</f>
        <v>0</v>
      </c>
      <c r="AF297" s="34">
        <f t="shared" si="7"/>
        <v>0</v>
      </c>
      <c r="AG297" s="44"/>
      <c r="AH297" s="44"/>
      <c r="AI297" s="44"/>
    </row>
    <row r="298" spans="1:35" ht="18" hidden="1" customHeight="1" outlineLevel="1" x14ac:dyDescent="0.3">
      <c r="A298" s="50"/>
      <c r="B298" s="50"/>
      <c r="C298" s="27" t="str">
        <f>'Index Formatting'!$I$25</f>
        <v>M</v>
      </c>
      <c r="D298" s="50"/>
      <c r="E298" s="28">
        <v>436</v>
      </c>
      <c r="F298" s="28" t="s">
        <v>325</v>
      </c>
      <c r="G298" s="28" t="s">
        <v>81</v>
      </c>
      <c r="H298" s="44"/>
      <c r="I298" s="44"/>
      <c r="J298" s="44"/>
      <c r="K298" s="44"/>
      <c r="L298" s="44"/>
      <c r="M298" s="44"/>
      <c r="N298" s="44"/>
      <c r="O298" s="44"/>
      <c r="P298" s="44"/>
      <c r="Q298" s="44"/>
      <c r="R298" s="44"/>
      <c r="S298" s="44"/>
      <c r="T298" s="45">
        <f>H298*_xlfn.XLOOKUP($E298, EFs!$A:$A, EFs!$F:$F)*1000</f>
        <v>0</v>
      </c>
      <c r="U298" s="45">
        <f>I298*_xlfn.XLOOKUP($E298, EFs!$A:$A, EFs!$F:$F)*1000</f>
        <v>0</v>
      </c>
      <c r="V298" s="45">
        <f>J298*_xlfn.XLOOKUP($E298, EFs!$A:$A, EFs!$F:$F)*1000</f>
        <v>0</v>
      </c>
      <c r="W298" s="45">
        <f>K298*_xlfn.XLOOKUP($E298, EFs!$A:$A, EFs!$F:$F)*1000</f>
        <v>0</v>
      </c>
      <c r="X298" s="45">
        <f>L298*_xlfn.XLOOKUP($E298, EFs!$A:$A, EFs!$F:$F)*1000</f>
        <v>0</v>
      </c>
      <c r="Y298" s="45">
        <f>M298*_xlfn.XLOOKUP($E298, EFs!$A:$A, EFs!$F:$F)*1000</f>
        <v>0</v>
      </c>
      <c r="Z298" s="45">
        <f>N298*_xlfn.XLOOKUP($E298, EFs!$A:$A, EFs!$F:$F)*1000</f>
        <v>0</v>
      </c>
      <c r="AA298" s="45">
        <f>O298*_xlfn.XLOOKUP($E298, EFs!$A:$A, EFs!$F:$F)*1000</f>
        <v>0</v>
      </c>
      <c r="AB298" s="45">
        <f>P298*_xlfn.XLOOKUP($E298, EFs!$A:$A, EFs!$F:$F)*1000</f>
        <v>0</v>
      </c>
      <c r="AC298" s="45">
        <f>Q298*_xlfn.XLOOKUP($E298, EFs!$A:$A, EFs!$F:$F)*1000</f>
        <v>0</v>
      </c>
      <c r="AD298" s="45">
        <f>R298*_xlfn.XLOOKUP($E298, EFs!$A:$A, EFs!$F:$F)*1000</f>
        <v>0</v>
      </c>
      <c r="AE298" s="45">
        <f>S298*_xlfn.XLOOKUP($E298, EFs!$A:$A, EFs!$F:$F)*1000</f>
        <v>0</v>
      </c>
      <c r="AF298" s="34">
        <f t="shared" si="7"/>
        <v>0</v>
      </c>
      <c r="AG298" s="44"/>
      <c r="AH298" s="44"/>
      <c r="AI298" s="44"/>
    </row>
    <row r="299" spans="1:35" ht="18" hidden="1" customHeight="1" outlineLevel="1" x14ac:dyDescent="0.3">
      <c r="A299" s="50"/>
      <c r="B299" s="50"/>
      <c r="C299" s="27" t="str">
        <f>'Index Formatting'!$I$22</f>
        <v>O</v>
      </c>
      <c r="D299" s="50"/>
      <c r="E299" s="28">
        <v>437</v>
      </c>
      <c r="F299" s="28" t="s">
        <v>326</v>
      </c>
      <c r="G299" s="28" t="s">
        <v>81</v>
      </c>
      <c r="H299" s="44"/>
      <c r="I299" s="44"/>
      <c r="J299" s="44"/>
      <c r="K299" s="44"/>
      <c r="L299" s="44"/>
      <c r="M299" s="44"/>
      <c r="N299" s="44"/>
      <c r="O299" s="44"/>
      <c r="P299" s="44"/>
      <c r="Q299" s="44"/>
      <c r="R299" s="44"/>
      <c r="S299" s="44"/>
      <c r="T299" s="45">
        <f>H299*_xlfn.XLOOKUP($E299, EFs!$A:$A, EFs!$F:$F)*1000</f>
        <v>0</v>
      </c>
      <c r="U299" s="45">
        <f>I299*_xlfn.XLOOKUP($E299, EFs!$A:$A, EFs!$F:$F)*1000</f>
        <v>0</v>
      </c>
      <c r="V299" s="45">
        <f>J299*_xlfn.XLOOKUP($E299, EFs!$A:$A, EFs!$F:$F)*1000</f>
        <v>0</v>
      </c>
      <c r="W299" s="45">
        <f>K299*_xlfn.XLOOKUP($E299, EFs!$A:$A, EFs!$F:$F)*1000</f>
        <v>0</v>
      </c>
      <c r="X299" s="45">
        <f>L299*_xlfn.XLOOKUP($E299, EFs!$A:$A, EFs!$F:$F)*1000</f>
        <v>0</v>
      </c>
      <c r="Y299" s="45">
        <f>M299*_xlfn.XLOOKUP($E299, EFs!$A:$A, EFs!$F:$F)*1000</f>
        <v>0</v>
      </c>
      <c r="Z299" s="45">
        <f>N299*_xlfn.XLOOKUP($E299, EFs!$A:$A, EFs!$F:$F)*1000</f>
        <v>0</v>
      </c>
      <c r="AA299" s="45">
        <f>O299*_xlfn.XLOOKUP($E299, EFs!$A:$A, EFs!$F:$F)*1000</f>
        <v>0</v>
      </c>
      <c r="AB299" s="45">
        <f>P299*_xlfn.XLOOKUP($E299, EFs!$A:$A, EFs!$F:$F)*1000</f>
        <v>0</v>
      </c>
      <c r="AC299" s="45">
        <f>Q299*_xlfn.XLOOKUP($E299, EFs!$A:$A, EFs!$F:$F)*1000</f>
        <v>0</v>
      </c>
      <c r="AD299" s="45">
        <f>R299*_xlfn.XLOOKUP($E299, EFs!$A:$A, EFs!$F:$F)*1000</f>
        <v>0</v>
      </c>
      <c r="AE299" s="45">
        <f>S299*_xlfn.XLOOKUP($E299, EFs!$A:$A, EFs!$F:$F)*1000</f>
        <v>0</v>
      </c>
      <c r="AF299" s="34">
        <f t="shared" si="7"/>
        <v>0</v>
      </c>
      <c r="AG299" s="44"/>
      <c r="AH299" s="44"/>
      <c r="AI299" s="44"/>
    </row>
    <row r="300" spans="1:35" ht="18" hidden="1" customHeight="1" outlineLevel="1" x14ac:dyDescent="0.3">
      <c r="A300" s="50"/>
      <c r="B300" s="50"/>
      <c r="C300" s="27" t="str">
        <f>'Index Formatting'!$I$22</f>
        <v>O</v>
      </c>
      <c r="D300" s="50"/>
      <c r="E300" s="28">
        <v>438</v>
      </c>
      <c r="F300" s="28" t="s">
        <v>327</v>
      </c>
      <c r="G300" s="28" t="s">
        <v>81</v>
      </c>
      <c r="H300" s="44"/>
      <c r="I300" s="44"/>
      <c r="J300" s="44"/>
      <c r="K300" s="44"/>
      <c r="L300" s="44"/>
      <c r="M300" s="44"/>
      <c r="N300" s="44"/>
      <c r="O300" s="44"/>
      <c r="P300" s="44"/>
      <c r="Q300" s="44"/>
      <c r="R300" s="44"/>
      <c r="S300" s="44"/>
      <c r="T300" s="45">
        <f>H300*_xlfn.XLOOKUP($E300, EFs!$A:$A, EFs!$F:$F)*1000</f>
        <v>0</v>
      </c>
      <c r="U300" s="45">
        <f>I300*_xlfn.XLOOKUP($E300, EFs!$A:$A, EFs!$F:$F)*1000</f>
        <v>0</v>
      </c>
      <c r="V300" s="45">
        <f>J300*_xlfn.XLOOKUP($E300, EFs!$A:$A, EFs!$F:$F)*1000</f>
        <v>0</v>
      </c>
      <c r="W300" s="45">
        <f>K300*_xlfn.XLOOKUP($E300, EFs!$A:$A, EFs!$F:$F)*1000</f>
        <v>0</v>
      </c>
      <c r="X300" s="45">
        <f>L300*_xlfn.XLOOKUP($E300, EFs!$A:$A, EFs!$F:$F)*1000</f>
        <v>0</v>
      </c>
      <c r="Y300" s="45">
        <f>M300*_xlfn.XLOOKUP($E300, EFs!$A:$A, EFs!$F:$F)*1000</f>
        <v>0</v>
      </c>
      <c r="Z300" s="45">
        <f>N300*_xlfn.XLOOKUP($E300, EFs!$A:$A, EFs!$F:$F)*1000</f>
        <v>0</v>
      </c>
      <c r="AA300" s="45">
        <f>O300*_xlfn.XLOOKUP($E300, EFs!$A:$A, EFs!$F:$F)*1000</f>
        <v>0</v>
      </c>
      <c r="AB300" s="45">
        <f>P300*_xlfn.XLOOKUP($E300, EFs!$A:$A, EFs!$F:$F)*1000</f>
        <v>0</v>
      </c>
      <c r="AC300" s="45">
        <f>Q300*_xlfn.XLOOKUP($E300, EFs!$A:$A, EFs!$F:$F)*1000</f>
        <v>0</v>
      </c>
      <c r="AD300" s="45">
        <f>R300*_xlfn.XLOOKUP($E300, EFs!$A:$A, EFs!$F:$F)*1000</f>
        <v>0</v>
      </c>
      <c r="AE300" s="45">
        <f>S300*_xlfn.XLOOKUP($E300, EFs!$A:$A, EFs!$F:$F)*1000</f>
        <v>0</v>
      </c>
      <c r="AF300" s="34">
        <f t="shared" si="7"/>
        <v>0</v>
      </c>
      <c r="AG300" s="44"/>
      <c r="AH300" s="44"/>
      <c r="AI300" s="44"/>
    </row>
    <row r="301" spans="1:35" ht="18" hidden="1" customHeight="1" outlineLevel="1" x14ac:dyDescent="0.3">
      <c r="A301" s="50"/>
      <c r="B301" s="50"/>
      <c r="C301" s="27" t="str">
        <f>'Index Formatting'!$I$22</f>
        <v>O</v>
      </c>
      <c r="D301" s="50"/>
      <c r="E301" s="28">
        <v>439</v>
      </c>
      <c r="F301" s="29" t="s">
        <v>328</v>
      </c>
      <c r="G301" s="28" t="s">
        <v>120</v>
      </c>
      <c r="H301" s="44"/>
      <c r="I301" s="44"/>
      <c r="J301" s="44"/>
      <c r="K301" s="44"/>
      <c r="L301" s="44"/>
      <c r="M301" s="44"/>
      <c r="N301" s="44"/>
      <c r="O301" s="44"/>
      <c r="P301" s="44"/>
      <c r="Q301" s="44"/>
      <c r="R301" s="44"/>
      <c r="S301" s="44"/>
      <c r="T301" s="45">
        <f>H301*_xlfn.XLOOKUP($E301, EFs!$A:$A, EFs!$F:$F)*1000</f>
        <v>0</v>
      </c>
      <c r="U301" s="45">
        <f>I301*_xlfn.XLOOKUP($E301, EFs!$A:$A, EFs!$F:$F)*1000</f>
        <v>0</v>
      </c>
      <c r="V301" s="45">
        <f>J301*_xlfn.XLOOKUP($E301, EFs!$A:$A, EFs!$F:$F)*1000</f>
        <v>0</v>
      </c>
      <c r="W301" s="45">
        <f>K301*_xlfn.XLOOKUP($E301, EFs!$A:$A, EFs!$F:$F)*1000</f>
        <v>0</v>
      </c>
      <c r="X301" s="45">
        <f>L301*_xlfn.XLOOKUP($E301, EFs!$A:$A, EFs!$F:$F)*1000</f>
        <v>0</v>
      </c>
      <c r="Y301" s="45">
        <f>M301*_xlfn.XLOOKUP($E301, EFs!$A:$A, EFs!$F:$F)*1000</f>
        <v>0</v>
      </c>
      <c r="Z301" s="45">
        <f>N301*_xlfn.XLOOKUP($E301, EFs!$A:$A, EFs!$F:$F)*1000</f>
        <v>0</v>
      </c>
      <c r="AA301" s="45">
        <f>O301*_xlfn.XLOOKUP($E301, EFs!$A:$A, EFs!$F:$F)*1000</f>
        <v>0</v>
      </c>
      <c r="AB301" s="45">
        <f>P301*_xlfn.XLOOKUP($E301, EFs!$A:$A, EFs!$F:$F)*1000</f>
        <v>0</v>
      </c>
      <c r="AC301" s="45">
        <f>Q301*_xlfn.XLOOKUP($E301, EFs!$A:$A, EFs!$F:$F)*1000</f>
        <v>0</v>
      </c>
      <c r="AD301" s="45">
        <f>R301*_xlfn.XLOOKUP($E301, EFs!$A:$A, EFs!$F:$F)*1000</f>
        <v>0</v>
      </c>
      <c r="AE301" s="45">
        <f>S301*_xlfn.XLOOKUP($E301, EFs!$A:$A, EFs!$F:$F)*1000</f>
        <v>0</v>
      </c>
      <c r="AF301" s="34">
        <f t="shared" si="7"/>
        <v>0</v>
      </c>
      <c r="AG301" s="44"/>
      <c r="AH301" s="44"/>
      <c r="AI301" s="44"/>
    </row>
    <row r="302" spans="1:35" ht="18" customHeight="1" collapsed="1" x14ac:dyDescent="0.3">
      <c r="A302" s="55" t="s">
        <v>40</v>
      </c>
      <c r="B302" s="56"/>
      <c r="C302" s="56"/>
      <c r="D302" s="56"/>
      <c r="E302" s="56"/>
      <c r="F302" s="56"/>
      <c r="G302" s="57"/>
      <c r="H302" s="41"/>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3"/>
      <c r="AF302" s="34">
        <f>SUM(AF303:AF315)</f>
        <v>0</v>
      </c>
      <c r="AG302" s="44"/>
      <c r="AH302" s="44"/>
      <c r="AI302" s="44"/>
    </row>
    <row r="303" spans="1:35" ht="18" hidden="1" customHeight="1" outlineLevel="1" x14ac:dyDescent="0.3">
      <c r="A303" s="50">
        <v>15</v>
      </c>
      <c r="B303" s="50" t="s">
        <v>40</v>
      </c>
      <c r="C303" s="27" t="str">
        <f>'Index Formatting'!$I$27</f>
        <v>M</v>
      </c>
      <c r="D303" s="50" t="s">
        <v>71</v>
      </c>
      <c r="E303" s="28">
        <f>IF(_xlfn.XLOOKUP(F303, Lookups!B:B, Lookups!A:A) = 0, 0, 439+_xlfn.XLOOKUP(F303, Lookups!B:B, Lookups!A:A))</f>
        <v>0</v>
      </c>
      <c r="F303" s="28" t="s">
        <v>101</v>
      </c>
      <c r="G303" s="28" t="s">
        <v>70</v>
      </c>
      <c r="H303" s="44"/>
      <c r="I303" s="44"/>
      <c r="J303" s="44"/>
      <c r="K303" s="44"/>
      <c r="L303" s="44"/>
      <c r="M303" s="44"/>
      <c r="N303" s="44"/>
      <c r="O303" s="44"/>
      <c r="P303" s="44"/>
      <c r="Q303" s="44"/>
      <c r="R303" s="44"/>
      <c r="S303" s="44"/>
      <c r="T303" s="45">
        <f>H303*_xlfn.XLOOKUP($E303, EFs!$A:$A, EFs!$F:$F)*1000</f>
        <v>0</v>
      </c>
      <c r="U303" s="45">
        <f>I303*_xlfn.XLOOKUP($E303, EFs!$A:$A, EFs!$F:$F)*1000</f>
        <v>0</v>
      </c>
      <c r="V303" s="45">
        <f>J303*_xlfn.XLOOKUP($E303, EFs!$A:$A, EFs!$F:$F)*1000</f>
        <v>0</v>
      </c>
      <c r="W303" s="45">
        <f>K303*_xlfn.XLOOKUP($E303, EFs!$A:$A, EFs!$F:$F)*1000</f>
        <v>0</v>
      </c>
      <c r="X303" s="45">
        <f>L303*_xlfn.XLOOKUP($E303, EFs!$A:$A, EFs!$F:$F)*1000</f>
        <v>0</v>
      </c>
      <c r="Y303" s="45">
        <f>M303*_xlfn.XLOOKUP($E303, EFs!$A:$A, EFs!$F:$F)*1000</f>
        <v>0</v>
      </c>
      <c r="Z303" s="45">
        <f>N303*_xlfn.XLOOKUP($E303, EFs!$A:$A, EFs!$F:$F)*1000</f>
        <v>0</v>
      </c>
      <c r="AA303" s="45">
        <f>O303*_xlfn.XLOOKUP($E303, EFs!$A:$A, EFs!$F:$F)*1000</f>
        <v>0</v>
      </c>
      <c r="AB303" s="45">
        <f>P303*_xlfn.XLOOKUP($E303, EFs!$A:$A, EFs!$F:$F)*1000</f>
        <v>0</v>
      </c>
      <c r="AC303" s="45">
        <f>Q303*_xlfn.XLOOKUP($E303, EFs!$A:$A, EFs!$F:$F)*1000</f>
        <v>0</v>
      </c>
      <c r="AD303" s="45">
        <f>R303*_xlfn.XLOOKUP($E303, EFs!$A:$A, EFs!$F:$F)*1000</f>
        <v>0</v>
      </c>
      <c r="AE303" s="45">
        <f>S303*_xlfn.XLOOKUP($E303, EFs!$A:$A, EFs!$F:$F)*1000</f>
        <v>0</v>
      </c>
      <c r="AF303" s="34">
        <f t="shared" si="7"/>
        <v>0</v>
      </c>
      <c r="AG303" s="44"/>
      <c r="AH303" s="44"/>
      <c r="AI303" s="44"/>
    </row>
    <row r="304" spans="1:35" ht="18" hidden="1" customHeight="1" outlineLevel="1" x14ac:dyDescent="0.3">
      <c r="A304" s="50"/>
      <c r="B304" s="50"/>
      <c r="C304" s="27" t="str">
        <f>'Index Formatting'!$I$27</f>
        <v>M</v>
      </c>
      <c r="D304" s="50"/>
      <c r="E304" s="28">
        <f>IF(_xlfn.XLOOKUP(F304, Lookups!B:B, Lookups!A:A) = 0, 0, 439+_xlfn.XLOOKUP(F304, Lookups!B:B, Lookups!A:A))</f>
        <v>0</v>
      </c>
      <c r="F304" s="28" t="s">
        <v>101</v>
      </c>
      <c r="G304" s="28" t="s">
        <v>70</v>
      </c>
      <c r="H304" s="44"/>
      <c r="I304" s="44"/>
      <c r="J304" s="44"/>
      <c r="K304" s="44"/>
      <c r="L304" s="44"/>
      <c r="M304" s="44"/>
      <c r="N304" s="44"/>
      <c r="O304" s="44"/>
      <c r="P304" s="44"/>
      <c r="Q304" s="44"/>
      <c r="R304" s="44"/>
      <c r="S304" s="44"/>
      <c r="T304" s="45">
        <f>H304*_xlfn.XLOOKUP($E304, EFs!$A:$A, EFs!$F:$F)*1000</f>
        <v>0</v>
      </c>
      <c r="U304" s="45">
        <f>I304*_xlfn.XLOOKUP($E304, EFs!$A:$A, EFs!$F:$F)*1000</f>
        <v>0</v>
      </c>
      <c r="V304" s="45">
        <f>J304*_xlfn.XLOOKUP($E304, EFs!$A:$A, EFs!$F:$F)*1000</f>
        <v>0</v>
      </c>
      <c r="W304" s="45">
        <f>K304*_xlfn.XLOOKUP($E304, EFs!$A:$A, EFs!$F:$F)*1000</f>
        <v>0</v>
      </c>
      <c r="X304" s="45">
        <f>L304*_xlfn.XLOOKUP($E304, EFs!$A:$A, EFs!$F:$F)*1000</f>
        <v>0</v>
      </c>
      <c r="Y304" s="45">
        <f>M304*_xlfn.XLOOKUP($E304, EFs!$A:$A, EFs!$F:$F)*1000</f>
        <v>0</v>
      </c>
      <c r="Z304" s="45">
        <f>N304*_xlfn.XLOOKUP($E304, EFs!$A:$A, EFs!$F:$F)*1000</f>
        <v>0</v>
      </c>
      <c r="AA304" s="45">
        <f>O304*_xlfn.XLOOKUP($E304, EFs!$A:$A, EFs!$F:$F)*1000</f>
        <v>0</v>
      </c>
      <c r="AB304" s="45">
        <f>P304*_xlfn.XLOOKUP($E304, EFs!$A:$A, EFs!$F:$F)*1000</f>
        <v>0</v>
      </c>
      <c r="AC304" s="45">
        <f>Q304*_xlfn.XLOOKUP($E304, EFs!$A:$A, EFs!$F:$F)*1000</f>
        <v>0</v>
      </c>
      <c r="AD304" s="45">
        <f>R304*_xlfn.XLOOKUP($E304, EFs!$A:$A, EFs!$F:$F)*1000</f>
        <v>0</v>
      </c>
      <c r="AE304" s="45">
        <f>S304*_xlfn.XLOOKUP($E304, EFs!$A:$A, EFs!$F:$F)*1000</f>
        <v>0</v>
      </c>
      <c r="AF304" s="34">
        <f t="shared" si="7"/>
        <v>0</v>
      </c>
      <c r="AG304" s="44"/>
      <c r="AH304" s="44"/>
      <c r="AI304" s="44"/>
    </row>
    <row r="305" spans="1:35" ht="18" hidden="1" customHeight="1" outlineLevel="1" x14ac:dyDescent="0.3">
      <c r="A305" s="50"/>
      <c r="B305" s="50"/>
      <c r="C305" s="27" t="str">
        <f>'Index Formatting'!$I$27</f>
        <v>M</v>
      </c>
      <c r="D305" s="50"/>
      <c r="E305" s="28">
        <f>IF(_xlfn.XLOOKUP(F305, Lookups!B:B, Lookups!A:A) = 0, 0, 439+_xlfn.XLOOKUP(F305, Lookups!B:B, Lookups!A:A))</f>
        <v>0</v>
      </c>
      <c r="F305" s="28" t="s">
        <v>101</v>
      </c>
      <c r="G305" s="28" t="s">
        <v>70</v>
      </c>
      <c r="H305" s="44"/>
      <c r="I305" s="44"/>
      <c r="J305" s="44"/>
      <c r="K305" s="44"/>
      <c r="L305" s="44"/>
      <c r="M305" s="44"/>
      <c r="N305" s="44"/>
      <c r="O305" s="44"/>
      <c r="P305" s="44"/>
      <c r="Q305" s="44"/>
      <c r="R305" s="44"/>
      <c r="S305" s="44"/>
      <c r="T305" s="45">
        <f>H305*_xlfn.XLOOKUP($E305, EFs!$A:$A, EFs!$F:$F)*1000</f>
        <v>0</v>
      </c>
      <c r="U305" s="45">
        <f>I305*_xlfn.XLOOKUP($E305, EFs!$A:$A, EFs!$F:$F)*1000</f>
        <v>0</v>
      </c>
      <c r="V305" s="45">
        <f>J305*_xlfn.XLOOKUP($E305, EFs!$A:$A, EFs!$F:$F)*1000</f>
        <v>0</v>
      </c>
      <c r="W305" s="45">
        <f>K305*_xlfn.XLOOKUP($E305, EFs!$A:$A, EFs!$F:$F)*1000</f>
        <v>0</v>
      </c>
      <c r="X305" s="45">
        <f>L305*_xlfn.XLOOKUP($E305, EFs!$A:$A, EFs!$F:$F)*1000</f>
        <v>0</v>
      </c>
      <c r="Y305" s="45">
        <f>M305*_xlfn.XLOOKUP($E305, EFs!$A:$A, EFs!$F:$F)*1000</f>
        <v>0</v>
      </c>
      <c r="Z305" s="45">
        <f>N305*_xlfn.XLOOKUP($E305, EFs!$A:$A, EFs!$F:$F)*1000</f>
        <v>0</v>
      </c>
      <c r="AA305" s="45">
        <f>O305*_xlfn.XLOOKUP($E305, EFs!$A:$A, EFs!$F:$F)*1000</f>
        <v>0</v>
      </c>
      <c r="AB305" s="45">
        <f>P305*_xlfn.XLOOKUP($E305, EFs!$A:$A, EFs!$F:$F)*1000</f>
        <v>0</v>
      </c>
      <c r="AC305" s="45">
        <f>Q305*_xlfn.XLOOKUP($E305, EFs!$A:$A, EFs!$F:$F)*1000</f>
        <v>0</v>
      </c>
      <c r="AD305" s="45">
        <f>R305*_xlfn.XLOOKUP($E305, EFs!$A:$A, EFs!$F:$F)*1000</f>
        <v>0</v>
      </c>
      <c r="AE305" s="45">
        <f>S305*_xlfn.XLOOKUP($E305, EFs!$A:$A, EFs!$F:$F)*1000</f>
        <v>0</v>
      </c>
      <c r="AF305" s="34">
        <f t="shared" si="7"/>
        <v>0</v>
      </c>
      <c r="AG305" s="44"/>
      <c r="AH305" s="44"/>
      <c r="AI305" s="44"/>
    </row>
    <row r="306" spans="1:35" ht="18" hidden="1" customHeight="1" outlineLevel="1" x14ac:dyDescent="0.3">
      <c r="A306" s="50"/>
      <c r="B306" s="50"/>
      <c r="C306" s="27" t="str">
        <f>'Index Formatting'!$I$27</f>
        <v>M</v>
      </c>
      <c r="D306" s="50"/>
      <c r="E306" s="28">
        <f>IF(_xlfn.XLOOKUP(F306, Lookups!B:B, Lookups!A:A) = 0, 0, 439+_xlfn.XLOOKUP(F306, Lookups!B:B, Lookups!A:A))</f>
        <v>0</v>
      </c>
      <c r="F306" s="28" t="s">
        <v>101</v>
      </c>
      <c r="G306" s="28" t="s">
        <v>70</v>
      </c>
      <c r="H306" s="44"/>
      <c r="I306" s="44"/>
      <c r="J306" s="44"/>
      <c r="K306" s="44"/>
      <c r="L306" s="44"/>
      <c r="M306" s="44"/>
      <c r="N306" s="44"/>
      <c r="O306" s="44"/>
      <c r="P306" s="44"/>
      <c r="Q306" s="44"/>
      <c r="R306" s="44"/>
      <c r="S306" s="44"/>
      <c r="T306" s="45">
        <f>H306*_xlfn.XLOOKUP($E306, EFs!$A:$A, EFs!$F:$F)*1000</f>
        <v>0</v>
      </c>
      <c r="U306" s="45">
        <f>I306*_xlfn.XLOOKUP($E306, EFs!$A:$A, EFs!$F:$F)*1000</f>
        <v>0</v>
      </c>
      <c r="V306" s="45">
        <f>J306*_xlfn.XLOOKUP($E306, EFs!$A:$A, EFs!$F:$F)*1000</f>
        <v>0</v>
      </c>
      <c r="W306" s="45">
        <f>K306*_xlfn.XLOOKUP($E306, EFs!$A:$A, EFs!$F:$F)*1000</f>
        <v>0</v>
      </c>
      <c r="X306" s="45">
        <f>L306*_xlfn.XLOOKUP($E306, EFs!$A:$A, EFs!$F:$F)*1000</f>
        <v>0</v>
      </c>
      <c r="Y306" s="45">
        <f>M306*_xlfn.XLOOKUP($E306, EFs!$A:$A, EFs!$F:$F)*1000</f>
        <v>0</v>
      </c>
      <c r="Z306" s="45">
        <f>N306*_xlfn.XLOOKUP($E306, EFs!$A:$A, EFs!$F:$F)*1000</f>
        <v>0</v>
      </c>
      <c r="AA306" s="45">
        <f>O306*_xlfn.XLOOKUP($E306, EFs!$A:$A, EFs!$F:$F)*1000</f>
        <v>0</v>
      </c>
      <c r="AB306" s="45">
        <f>P306*_xlfn.XLOOKUP($E306, EFs!$A:$A, EFs!$F:$F)*1000</f>
        <v>0</v>
      </c>
      <c r="AC306" s="45">
        <f>Q306*_xlfn.XLOOKUP($E306, EFs!$A:$A, EFs!$F:$F)*1000</f>
        <v>0</v>
      </c>
      <c r="AD306" s="45">
        <f>R306*_xlfn.XLOOKUP($E306, EFs!$A:$A, EFs!$F:$F)*1000</f>
        <v>0</v>
      </c>
      <c r="AE306" s="45">
        <f>S306*_xlfn.XLOOKUP($E306, EFs!$A:$A, EFs!$F:$F)*1000</f>
        <v>0</v>
      </c>
      <c r="AF306" s="34">
        <f t="shared" si="7"/>
        <v>0</v>
      </c>
      <c r="AG306" s="44"/>
      <c r="AH306" s="44"/>
      <c r="AI306" s="44"/>
    </row>
    <row r="307" spans="1:35" ht="18" hidden="1" customHeight="1" outlineLevel="1" x14ac:dyDescent="0.3">
      <c r="A307" s="50"/>
      <c r="B307" s="50"/>
      <c r="C307" s="27" t="str">
        <f>'Index Formatting'!$I$24</f>
        <v>O</v>
      </c>
      <c r="D307" s="50" t="s">
        <v>40</v>
      </c>
      <c r="E307" s="28">
        <v>466</v>
      </c>
      <c r="F307" s="28" t="s">
        <v>329</v>
      </c>
      <c r="G307" s="28" t="s">
        <v>120</v>
      </c>
      <c r="H307" s="44"/>
      <c r="I307" s="44"/>
      <c r="J307" s="44"/>
      <c r="K307" s="44"/>
      <c r="L307" s="44"/>
      <c r="M307" s="44"/>
      <c r="N307" s="44"/>
      <c r="O307" s="44"/>
      <c r="P307" s="44"/>
      <c r="Q307" s="44"/>
      <c r="R307" s="44"/>
      <c r="S307" s="44"/>
      <c r="T307" s="45">
        <f>H307*_xlfn.XLOOKUP($E307, EFs!$A:$A, EFs!$F:$F)*1000</f>
        <v>0</v>
      </c>
      <c r="U307" s="45">
        <f>I307*_xlfn.XLOOKUP($E307, EFs!$A:$A, EFs!$F:$F)*1000</f>
        <v>0</v>
      </c>
      <c r="V307" s="45">
        <f>J307*_xlfn.XLOOKUP($E307, EFs!$A:$A, EFs!$F:$F)*1000</f>
        <v>0</v>
      </c>
      <c r="W307" s="45">
        <f>K307*_xlfn.XLOOKUP($E307, EFs!$A:$A, EFs!$F:$F)*1000</f>
        <v>0</v>
      </c>
      <c r="X307" s="45">
        <f>L307*_xlfn.XLOOKUP($E307, EFs!$A:$A, EFs!$F:$F)*1000</f>
        <v>0</v>
      </c>
      <c r="Y307" s="45">
        <f>M307*_xlfn.XLOOKUP($E307, EFs!$A:$A, EFs!$F:$F)*1000</f>
        <v>0</v>
      </c>
      <c r="Z307" s="45">
        <f>N307*_xlfn.XLOOKUP($E307, EFs!$A:$A, EFs!$F:$F)*1000</f>
        <v>0</v>
      </c>
      <c r="AA307" s="45">
        <f>O307*_xlfn.XLOOKUP($E307, EFs!$A:$A, EFs!$F:$F)*1000</f>
        <v>0</v>
      </c>
      <c r="AB307" s="45">
        <f>P307*_xlfn.XLOOKUP($E307, EFs!$A:$A, EFs!$F:$F)*1000</f>
        <v>0</v>
      </c>
      <c r="AC307" s="45">
        <f>Q307*_xlfn.XLOOKUP($E307, EFs!$A:$A, EFs!$F:$F)*1000</f>
        <v>0</v>
      </c>
      <c r="AD307" s="45">
        <f>R307*_xlfn.XLOOKUP($E307, EFs!$A:$A, EFs!$F:$F)*1000</f>
        <v>0</v>
      </c>
      <c r="AE307" s="45">
        <f>S307*_xlfn.XLOOKUP($E307, EFs!$A:$A, EFs!$F:$F)*1000</f>
        <v>0</v>
      </c>
      <c r="AF307" s="34">
        <f t="shared" si="7"/>
        <v>0</v>
      </c>
      <c r="AG307" s="44"/>
      <c r="AH307" s="44"/>
      <c r="AI307" s="44"/>
    </row>
    <row r="308" spans="1:35" ht="18" hidden="1" customHeight="1" outlineLevel="1" x14ac:dyDescent="0.3">
      <c r="A308" s="50"/>
      <c r="B308" s="50"/>
      <c r="C308" s="27" t="str">
        <f>'Index Formatting'!$I$24</f>
        <v>O</v>
      </c>
      <c r="D308" s="50"/>
      <c r="E308" s="28">
        <v>467</v>
      </c>
      <c r="F308" s="28" t="s">
        <v>330</v>
      </c>
      <c r="G308" s="28" t="s">
        <v>120</v>
      </c>
      <c r="H308" s="44"/>
      <c r="I308" s="44"/>
      <c r="J308" s="44"/>
      <c r="K308" s="44"/>
      <c r="L308" s="44"/>
      <c r="M308" s="44"/>
      <c r="N308" s="44"/>
      <c r="O308" s="44"/>
      <c r="P308" s="44"/>
      <c r="Q308" s="44"/>
      <c r="R308" s="44"/>
      <c r="S308" s="44"/>
      <c r="T308" s="45">
        <f>H308*_xlfn.XLOOKUP($E308, EFs!$A:$A, EFs!$F:$F)*1000</f>
        <v>0</v>
      </c>
      <c r="U308" s="45">
        <f>I308*_xlfn.XLOOKUP($E308, EFs!$A:$A, EFs!$F:$F)*1000</f>
        <v>0</v>
      </c>
      <c r="V308" s="45">
        <f>J308*_xlfn.XLOOKUP($E308, EFs!$A:$A, EFs!$F:$F)*1000</f>
        <v>0</v>
      </c>
      <c r="W308" s="45">
        <f>K308*_xlfn.XLOOKUP($E308, EFs!$A:$A, EFs!$F:$F)*1000</f>
        <v>0</v>
      </c>
      <c r="X308" s="45">
        <f>L308*_xlfn.XLOOKUP($E308, EFs!$A:$A, EFs!$F:$F)*1000</f>
        <v>0</v>
      </c>
      <c r="Y308" s="45">
        <f>M308*_xlfn.XLOOKUP($E308, EFs!$A:$A, EFs!$F:$F)*1000</f>
        <v>0</v>
      </c>
      <c r="Z308" s="45">
        <f>N308*_xlfn.XLOOKUP($E308, EFs!$A:$A, EFs!$F:$F)*1000</f>
        <v>0</v>
      </c>
      <c r="AA308" s="45">
        <f>O308*_xlfn.XLOOKUP($E308, EFs!$A:$A, EFs!$F:$F)*1000</f>
        <v>0</v>
      </c>
      <c r="AB308" s="45">
        <f>P308*_xlfn.XLOOKUP($E308, EFs!$A:$A, EFs!$F:$F)*1000</f>
        <v>0</v>
      </c>
      <c r="AC308" s="45">
        <f>Q308*_xlfn.XLOOKUP($E308, EFs!$A:$A, EFs!$F:$F)*1000</f>
        <v>0</v>
      </c>
      <c r="AD308" s="45">
        <f>R308*_xlfn.XLOOKUP($E308, EFs!$A:$A, EFs!$F:$F)*1000</f>
        <v>0</v>
      </c>
      <c r="AE308" s="45">
        <f>S308*_xlfn.XLOOKUP($E308, EFs!$A:$A, EFs!$F:$F)*1000</f>
        <v>0</v>
      </c>
      <c r="AF308" s="34">
        <f t="shared" si="7"/>
        <v>0</v>
      </c>
      <c r="AG308" s="44"/>
      <c r="AH308" s="44"/>
      <c r="AI308" s="44"/>
    </row>
    <row r="309" spans="1:35" ht="18" hidden="1" customHeight="1" outlineLevel="1" x14ac:dyDescent="0.3">
      <c r="A309" s="50"/>
      <c r="B309" s="50"/>
      <c r="C309" s="27" t="str">
        <f>'Index Formatting'!$I$24</f>
        <v>O</v>
      </c>
      <c r="D309" s="50"/>
      <c r="E309" s="28">
        <v>468</v>
      </c>
      <c r="F309" s="28" t="s">
        <v>331</v>
      </c>
      <c r="G309" s="28" t="s">
        <v>120</v>
      </c>
      <c r="H309" s="44"/>
      <c r="I309" s="44"/>
      <c r="J309" s="44"/>
      <c r="K309" s="44"/>
      <c r="L309" s="44"/>
      <c r="M309" s="44"/>
      <c r="N309" s="44"/>
      <c r="O309" s="44"/>
      <c r="P309" s="44"/>
      <c r="Q309" s="44"/>
      <c r="R309" s="44"/>
      <c r="S309" s="44"/>
      <c r="T309" s="45">
        <f>H309*_xlfn.XLOOKUP($E309, EFs!$A:$A, EFs!$F:$F)*1000</f>
        <v>0</v>
      </c>
      <c r="U309" s="45">
        <f>I309*_xlfn.XLOOKUP($E309, EFs!$A:$A, EFs!$F:$F)*1000</f>
        <v>0</v>
      </c>
      <c r="V309" s="45">
        <f>J309*_xlfn.XLOOKUP($E309, EFs!$A:$A, EFs!$F:$F)*1000</f>
        <v>0</v>
      </c>
      <c r="W309" s="45">
        <f>K309*_xlfn.XLOOKUP($E309, EFs!$A:$A, EFs!$F:$F)*1000</f>
        <v>0</v>
      </c>
      <c r="X309" s="45">
        <f>L309*_xlfn.XLOOKUP($E309, EFs!$A:$A, EFs!$F:$F)*1000</f>
        <v>0</v>
      </c>
      <c r="Y309" s="45">
        <f>M309*_xlfn.XLOOKUP($E309, EFs!$A:$A, EFs!$F:$F)*1000</f>
        <v>0</v>
      </c>
      <c r="Z309" s="45">
        <f>N309*_xlfn.XLOOKUP($E309, EFs!$A:$A, EFs!$F:$F)*1000</f>
        <v>0</v>
      </c>
      <c r="AA309" s="45">
        <f>O309*_xlfn.XLOOKUP($E309, EFs!$A:$A, EFs!$F:$F)*1000</f>
        <v>0</v>
      </c>
      <c r="AB309" s="45">
        <f>P309*_xlfn.XLOOKUP($E309, EFs!$A:$A, EFs!$F:$F)*1000</f>
        <v>0</v>
      </c>
      <c r="AC309" s="45">
        <f>Q309*_xlfn.XLOOKUP($E309, EFs!$A:$A, EFs!$F:$F)*1000</f>
        <v>0</v>
      </c>
      <c r="AD309" s="45">
        <f>R309*_xlfn.XLOOKUP($E309, EFs!$A:$A, EFs!$F:$F)*1000</f>
        <v>0</v>
      </c>
      <c r="AE309" s="45">
        <f>S309*_xlfn.XLOOKUP($E309, EFs!$A:$A, EFs!$F:$F)*1000</f>
        <v>0</v>
      </c>
      <c r="AF309" s="34">
        <f t="shared" si="7"/>
        <v>0</v>
      </c>
      <c r="AG309" s="44"/>
      <c r="AH309" s="44"/>
      <c r="AI309" s="44"/>
    </row>
    <row r="310" spans="1:35" ht="18" hidden="1" customHeight="1" outlineLevel="1" x14ac:dyDescent="0.3">
      <c r="A310" s="50"/>
      <c r="B310" s="50"/>
      <c r="C310" s="27" t="str">
        <f>'Index Formatting'!$I$24</f>
        <v>O</v>
      </c>
      <c r="D310" s="50"/>
      <c r="E310" s="28">
        <v>469</v>
      </c>
      <c r="F310" s="28" t="s">
        <v>332</v>
      </c>
      <c r="G310" s="28" t="s">
        <v>120</v>
      </c>
      <c r="H310" s="44"/>
      <c r="I310" s="44"/>
      <c r="J310" s="44"/>
      <c r="K310" s="44"/>
      <c r="L310" s="44"/>
      <c r="M310" s="44"/>
      <c r="N310" s="44"/>
      <c r="O310" s="44"/>
      <c r="P310" s="44"/>
      <c r="Q310" s="44"/>
      <c r="R310" s="44"/>
      <c r="S310" s="44"/>
      <c r="T310" s="45">
        <f>H310*_xlfn.XLOOKUP($E310, EFs!$A:$A, EFs!$F:$F)*1000</f>
        <v>0</v>
      </c>
      <c r="U310" s="45">
        <f>I310*_xlfn.XLOOKUP($E310, EFs!$A:$A, EFs!$F:$F)*1000</f>
        <v>0</v>
      </c>
      <c r="V310" s="45">
        <f>J310*_xlfn.XLOOKUP($E310, EFs!$A:$A, EFs!$F:$F)*1000</f>
        <v>0</v>
      </c>
      <c r="W310" s="45">
        <f>K310*_xlfn.XLOOKUP($E310, EFs!$A:$A, EFs!$F:$F)*1000</f>
        <v>0</v>
      </c>
      <c r="X310" s="45">
        <f>L310*_xlfn.XLOOKUP($E310, EFs!$A:$A, EFs!$F:$F)*1000</f>
        <v>0</v>
      </c>
      <c r="Y310" s="45">
        <f>M310*_xlfn.XLOOKUP($E310, EFs!$A:$A, EFs!$F:$F)*1000</f>
        <v>0</v>
      </c>
      <c r="Z310" s="45">
        <f>N310*_xlfn.XLOOKUP($E310, EFs!$A:$A, EFs!$F:$F)*1000</f>
        <v>0</v>
      </c>
      <c r="AA310" s="45">
        <f>O310*_xlfn.XLOOKUP($E310, EFs!$A:$A, EFs!$F:$F)*1000</f>
        <v>0</v>
      </c>
      <c r="AB310" s="45">
        <f>P310*_xlfn.XLOOKUP($E310, EFs!$A:$A, EFs!$F:$F)*1000</f>
        <v>0</v>
      </c>
      <c r="AC310" s="45">
        <f>Q310*_xlfn.XLOOKUP($E310, EFs!$A:$A, EFs!$F:$F)*1000</f>
        <v>0</v>
      </c>
      <c r="AD310" s="45">
        <f>R310*_xlfn.XLOOKUP($E310, EFs!$A:$A, EFs!$F:$F)*1000</f>
        <v>0</v>
      </c>
      <c r="AE310" s="45">
        <f>S310*_xlfn.XLOOKUP($E310, EFs!$A:$A, EFs!$F:$F)*1000</f>
        <v>0</v>
      </c>
      <c r="AF310" s="34">
        <f t="shared" si="7"/>
        <v>0</v>
      </c>
      <c r="AG310" s="44"/>
      <c r="AH310" s="44"/>
      <c r="AI310" s="44"/>
    </row>
    <row r="311" spans="1:35" ht="18" hidden="1" customHeight="1" outlineLevel="1" x14ac:dyDescent="0.3">
      <c r="A311" s="50"/>
      <c r="B311" s="50"/>
      <c r="C311" s="27" t="str">
        <f>'Index Formatting'!$I$24</f>
        <v>O</v>
      </c>
      <c r="D311" s="50"/>
      <c r="E311" s="28">
        <v>470</v>
      </c>
      <c r="F311" s="28" t="s">
        <v>333</v>
      </c>
      <c r="G311" s="28" t="s">
        <v>120</v>
      </c>
      <c r="H311" s="44"/>
      <c r="I311" s="44"/>
      <c r="J311" s="44"/>
      <c r="K311" s="44"/>
      <c r="L311" s="44"/>
      <c r="M311" s="44"/>
      <c r="N311" s="44"/>
      <c r="O311" s="44"/>
      <c r="P311" s="44"/>
      <c r="Q311" s="44"/>
      <c r="R311" s="44"/>
      <c r="S311" s="44"/>
      <c r="T311" s="45">
        <f>H311*_xlfn.XLOOKUP($E311, EFs!$A:$A, EFs!$F:$F)*1000</f>
        <v>0</v>
      </c>
      <c r="U311" s="45">
        <f>I311*_xlfn.XLOOKUP($E311, EFs!$A:$A, EFs!$F:$F)*1000</f>
        <v>0</v>
      </c>
      <c r="V311" s="45">
        <f>J311*_xlfn.XLOOKUP($E311, EFs!$A:$A, EFs!$F:$F)*1000</f>
        <v>0</v>
      </c>
      <c r="W311" s="45">
        <f>K311*_xlfn.XLOOKUP($E311, EFs!$A:$A, EFs!$F:$F)*1000</f>
        <v>0</v>
      </c>
      <c r="X311" s="45">
        <f>L311*_xlfn.XLOOKUP($E311, EFs!$A:$A, EFs!$F:$F)*1000</f>
        <v>0</v>
      </c>
      <c r="Y311" s="45">
        <f>M311*_xlfn.XLOOKUP($E311, EFs!$A:$A, EFs!$F:$F)*1000</f>
        <v>0</v>
      </c>
      <c r="Z311" s="45">
        <f>N311*_xlfn.XLOOKUP($E311, EFs!$A:$A, EFs!$F:$F)*1000</f>
        <v>0</v>
      </c>
      <c r="AA311" s="45">
        <f>O311*_xlfn.XLOOKUP($E311, EFs!$A:$A, EFs!$F:$F)*1000</f>
        <v>0</v>
      </c>
      <c r="AB311" s="45">
        <f>P311*_xlfn.XLOOKUP($E311, EFs!$A:$A, EFs!$F:$F)*1000</f>
        <v>0</v>
      </c>
      <c r="AC311" s="45">
        <f>Q311*_xlfn.XLOOKUP($E311, EFs!$A:$A, EFs!$F:$F)*1000</f>
        <v>0</v>
      </c>
      <c r="AD311" s="45">
        <f>R311*_xlfn.XLOOKUP($E311, EFs!$A:$A, EFs!$F:$F)*1000</f>
        <v>0</v>
      </c>
      <c r="AE311" s="45">
        <f>S311*_xlfn.XLOOKUP($E311, EFs!$A:$A, EFs!$F:$F)*1000</f>
        <v>0</v>
      </c>
      <c r="AF311" s="34">
        <f t="shared" si="7"/>
        <v>0</v>
      </c>
      <c r="AG311" s="44"/>
      <c r="AH311" s="44"/>
      <c r="AI311" s="44"/>
    </row>
    <row r="312" spans="1:35" ht="18" hidden="1" customHeight="1" outlineLevel="1" x14ac:dyDescent="0.3">
      <c r="A312" s="50"/>
      <c r="B312" s="50"/>
      <c r="C312" s="27" t="str">
        <f>'Index Formatting'!$I$24</f>
        <v>O</v>
      </c>
      <c r="D312" s="50"/>
      <c r="E312" s="28">
        <v>471</v>
      </c>
      <c r="F312" s="28" t="s">
        <v>334</v>
      </c>
      <c r="G312" s="28" t="s">
        <v>120</v>
      </c>
      <c r="H312" s="44"/>
      <c r="I312" s="44"/>
      <c r="J312" s="44"/>
      <c r="K312" s="44"/>
      <c r="L312" s="44"/>
      <c r="M312" s="44"/>
      <c r="N312" s="44"/>
      <c r="O312" s="44"/>
      <c r="P312" s="44"/>
      <c r="Q312" s="44"/>
      <c r="R312" s="44"/>
      <c r="S312" s="44"/>
      <c r="T312" s="45">
        <f>H312*_xlfn.XLOOKUP($E312, EFs!$A:$A, EFs!$F:$F)*1000</f>
        <v>0</v>
      </c>
      <c r="U312" s="45">
        <f>I312*_xlfn.XLOOKUP($E312, EFs!$A:$A, EFs!$F:$F)*1000</f>
        <v>0</v>
      </c>
      <c r="V312" s="45">
        <f>J312*_xlfn.XLOOKUP($E312, EFs!$A:$A, EFs!$F:$F)*1000</f>
        <v>0</v>
      </c>
      <c r="W312" s="45">
        <f>K312*_xlfn.XLOOKUP($E312, EFs!$A:$A, EFs!$F:$F)*1000</f>
        <v>0</v>
      </c>
      <c r="X312" s="45">
        <f>L312*_xlfn.XLOOKUP($E312, EFs!$A:$A, EFs!$F:$F)*1000</f>
        <v>0</v>
      </c>
      <c r="Y312" s="45">
        <f>M312*_xlfn.XLOOKUP($E312, EFs!$A:$A, EFs!$F:$F)*1000</f>
        <v>0</v>
      </c>
      <c r="Z312" s="45">
        <f>N312*_xlfn.XLOOKUP($E312, EFs!$A:$A, EFs!$F:$F)*1000</f>
        <v>0</v>
      </c>
      <c r="AA312" s="45">
        <f>O312*_xlfn.XLOOKUP($E312, EFs!$A:$A, EFs!$F:$F)*1000</f>
        <v>0</v>
      </c>
      <c r="AB312" s="45">
        <f>P312*_xlfn.XLOOKUP($E312, EFs!$A:$A, EFs!$F:$F)*1000</f>
        <v>0</v>
      </c>
      <c r="AC312" s="45">
        <f>Q312*_xlfn.XLOOKUP($E312, EFs!$A:$A, EFs!$F:$F)*1000</f>
        <v>0</v>
      </c>
      <c r="AD312" s="45">
        <f>R312*_xlfn.XLOOKUP($E312, EFs!$A:$A, EFs!$F:$F)*1000</f>
        <v>0</v>
      </c>
      <c r="AE312" s="45">
        <f>S312*_xlfn.XLOOKUP($E312, EFs!$A:$A, EFs!$F:$F)*1000</f>
        <v>0</v>
      </c>
      <c r="AF312" s="34">
        <f t="shared" si="7"/>
        <v>0</v>
      </c>
      <c r="AG312" s="44"/>
      <c r="AH312" s="44"/>
      <c r="AI312" s="44"/>
    </row>
    <row r="313" spans="1:35" ht="18" hidden="1" customHeight="1" outlineLevel="1" x14ac:dyDescent="0.3">
      <c r="A313" s="50"/>
      <c r="B313" s="50"/>
      <c r="C313" s="27" t="str">
        <f>'Index Formatting'!$I$24</f>
        <v>O</v>
      </c>
      <c r="D313" s="50"/>
      <c r="E313" s="28">
        <v>472</v>
      </c>
      <c r="F313" s="28" t="s">
        <v>335</v>
      </c>
      <c r="G313" s="28" t="s">
        <v>120</v>
      </c>
      <c r="H313" s="44"/>
      <c r="I313" s="44"/>
      <c r="J313" s="44"/>
      <c r="K313" s="44"/>
      <c r="L313" s="44"/>
      <c r="M313" s="44"/>
      <c r="N313" s="44"/>
      <c r="O313" s="44"/>
      <c r="P313" s="44"/>
      <c r="Q313" s="44"/>
      <c r="R313" s="44"/>
      <c r="S313" s="44"/>
      <c r="T313" s="45">
        <f>H313*_xlfn.XLOOKUP($E313, EFs!$A:$A, EFs!$F:$F)*1000</f>
        <v>0</v>
      </c>
      <c r="U313" s="45">
        <f>I313*_xlfn.XLOOKUP($E313, EFs!$A:$A, EFs!$F:$F)*1000</f>
        <v>0</v>
      </c>
      <c r="V313" s="45">
        <f>J313*_xlfn.XLOOKUP($E313, EFs!$A:$A, EFs!$F:$F)*1000</f>
        <v>0</v>
      </c>
      <c r="W313" s="45">
        <f>K313*_xlfn.XLOOKUP($E313, EFs!$A:$A, EFs!$F:$F)*1000</f>
        <v>0</v>
      </c>
      <c r="X313" s="45">
        <f>L313*_xlfn.XLOOKUP($E313, EFs!$A:$A, EFs!$F:$F)*1000</f>
        <v>0</v>
      </c>
      <c r="Y313" s="45">
        <f>M313*_xlfn.XLOOKUP($E313, EFs!$A:$A, EFs!$F:$F)*1000</f>
        <v>0</v>
      </c>
      <c r="Z313" s="45">
        <f>N313*_xlfn.XLOOKUP($E313, EFs!$A:$A, EFs!$F:$F)*1000</f>
        <v>0</v>
      </c>
      <c r="AA313" s="45">
        <f>O313*_xlfn.XLOOKUP($E313, EFs!$A:$A, EFs!$F:$F)*1000</f>
        <v>0</v>
      </c>
      <c r="AB313" s="45">
        <f>P313*_xlfn.XLOOKUP($E313, EFs!$A:$A, EFs!$F:$F)*1000</f>
        <v>0</v>
      </c>
      <c r="AC313" s="45">
        <f>Q313*_xlfn.XLOOKUP($E313, EFs!$A:$A, EFs!$F:$F)*1000</f>
        <v>0</v>
      </c>
      <c r="AD313" s="45">
        <f>R313*_xlfn.XLOOKUP($E313, EFs!$A:$A, EFs!$F:$F)*1000</f>
        <v>0</v>
      </c>
      <c r="AE313" s="45">
        <f>S313*_xlfn.XLOOKUP($E313, EFs!$A:$A, EFs!$F:$F)*1000</f>
        <v>0</v>
      </c>
      <c r="AF313" s="34">
        <f t="shared" si="7"/>
        <v>0</v>
      </c>
      <c r="AG313" s="44"/>
      <c r="AH313" s="44"/>
      <c r="AI313" s="44"/>
    </row>
    <row r="314" spans="1:35" ht="18" hidden="1" customHeight="1" outlineLevel="1" x14ac:dyDescent="0.3">
      <c r="A314" s="50"/>
      <c r="B314" s="50"/>
      <c r="C314" s="27" t="str">
        <f>'Index Formatting'!$I$24</f>
        <v>O</v>
      </c>
      <c r="D314" s="50"/>
      <c r="E314" s="28">
        <v>473</v>
      </c>
      <c r="F314" s="28" t="s">
        <v>336</v>
      </c>
      <c r="G314" s="28" t="s">
        <v>120</v>
      </c>
      <c r="H314" s="44"/>
      <c r="I314" s="44"/>
      <c r="J314" s="44"/>
      <c r="K314" s="44"/>
      <c r="L314" s="44"/>
      <c r="M314" s="44"/>
      <c r="N314" s="44"/>
      <c r="O314" s="44"/>
      <c r="P314" s="44"/>
      <c r="Q314" s="44"/>
      <c r="R314" s="44"/>
      <c r="S314" s="44"/>
      <c r="T314" s="45">
        <f>H314*_xlfn.XLOOKUP($E314, EFs!$A:$A, EFs!$F:$F)*1000</f>
        <v>0</v>
      </c>
      <c r="U314" s="45">
        <f>I314*_xlfn.XLOOKUP($E314, EFs!$A:$A, EFs!$F:$F)*1000</f>
        <v>0</v>
      </c>
      <c r="V314" s="45">
        <f>J314*_xlfn.XLOOKUP($E314, EFs!$A:$A, EFs!$F:$F)*1000</f>
        <v>0</v>
      </c>
      <c r="W314" s="45">
        <f>K314*_xlfn.XLOOKUP($E314, EFs!$A:$A, EFs!$F:$F)*1000</f>
        <v>0</v>
      </c>
      <c r="X314" s="45">
        <f>L314*_xlfn.XLOOKUP($E314, EFs!$A:$A, EFs!$F:$F)*1000</f>
        <v>0</v>
      </c>
      <c r="Y314" s="45">
        <f>M314*_xlfn.XLOOKUP($E314, EFs!$A:$A, EFs!$F:$F)*1000</f>
        <v>0</v>
      </c>
      <c r="Z314" s="45">
        <f>N314*_xlfn.XLOOKUP($E314, EFs!$A:$A, EFs!$F:$F)*1000</f>
        <v>0</v>
      </c>
      <c r="AA314" s="45">
        <f>O314*_xlfn.XLOOKUP($E314, EFs!$A:$A, EFs!$F:$F)*1000</f>
        <v>0</v>
      </c>
      <c r="AB314" s="45">
        <f>P314*_xlfn.XLOOKUP($E314, EFs!$A:$A, EFs!$F:$F)*1000</f>
        <v>0</v>
      </c>
      <c r="AC314" s="45">
        <f>Q314*_xlfn.XLOOKUP($E314, EFs!$A:$A, EFs!$F:$F)*1000</f>
        <v>0</v>
      </c>
      <c r="AD314" s="45">
        <f>R314*_xlfn.XLOOKUP($E314, EFs!$A:$A, EFs!$F:$F)*1000</f>
        <v>0</v>
      </c>
      <c r="AE314" s="45">
        <f>S314*_xlfn.XLOOKUP($E314, EFs!$A:$A, EFs!$F:$F)*1000</f>
        <v>0</v>
      </c>
      <c r="AF314" s="34">
        <f t="shared" si="7"/>
        <v>0</v>
      </c>
      <c r="AG314" s="44"/>
      <c r="AH314" s="44"/>
      <c r="AI314" s="44"/>
    </row>
    <row r="315" spans="1:35" ht="18" hidden="1" customHeight="1" outlineLevel="1" x14ac:dyDescent="0.3">
      <c r="A315" s="50"/>
      <c r="B315" s="50"/>
      <c r="C315" s="27" t="str">
        <f>'Index Formatting'!$I$24</f>
        <v>O</v>
      </c>
      <c r="D315" s="50"/>
      <c r="E315" s="28">
        <v>474</v>
      </c>
      <c r="F315" s="28" t="s">
        <v>337</v>
      </c>
      <c r="G315" s="28" t="s">
        <v>120</v>
      </c>
      <c r="H315" s="44"/>
      <c r="I315" s="44"/>
      <c r="J315" s="44"/>
      <c r="K315" s="44"/>
      <c r="L315" s="44"/>
      <c r="M315" s="44"/>
      <c r="N315" s="44"/>
      <c r="O315" s="44"/>
      <c r="P315" s="44"/>
      <c r="Q315" s="44"/>
      <c r="R315" s="44"/>
      <c r="S315" s="44"/>
      <c r="T315" s="45">
        <f>H315*_xlfn.XLOOKUP($E315, EFs!$A:$A, EFs!$F:$F)*1000</f>
        <v>0</v>
      </c>
      <c r="U315" s="45">
        <f>I315*_xlfn.XLOOKUP($E315, EFs!$A:$A, EFs!$F:$F)*1000</f>
        <v>0</v>
      </c>
      <c r="V315" s="45">
        <f>J315*_xlfn.XLOOKUP($E315, EFs!$A:$A, EFs!$F:$F)*1000</f>
        <v>0</v>
      </c>
      <c r="W315" s="45">
        <f>K315*_xlfn.XLOOKUP($E315, EFs!$A:$A, EFs!$F:$F)*1000</f>
        <v>0</v>
      </c>
      <c r="X315" s="45">
        <f>L315*_xlfn.XLOOKUP($E315, EFs!$A:$A, EFs!$F:$F)*1000</f>
        <v>0</v>
      </c>
      <c r="Y315" s="45">
        <f>M315*_xlfn.XLOOKUP($E315, EFs!$A:$A, EFs!$F:$F)*1000</f>
        <v>0</v>
      </c>
      <c r="Z315" s="45">
        <f>N315*_xlfn.XLOOKUP($E315, EFs!$A:$A, EFs!$F:$F)*1000</f>
        <v>0</v>
      </c>
      <c r="AA315" s="45">
        <f>O315*_xlfn.XLOOKUP($E315, EFs!$A:$A, EFs!$F:$F)*1000</f>
        <v>0</v>
      </c>
      <c r="AB315" s="45">
        <f>P315*_xlfn.XLOOKUP($E315, EFs!$A:$A, EFs!$F:$F)*1000</f>
        <v>0</v>
      </c>
      <c r="AC315" s="45">
        <f>Q315*_xlfn.XLOOKUP($E315, EFs!$A:$A, EFs!$F:$F)*1000</f>
        <v>0</v>
      </c>
      <c r="AD315" s="45">
        <f>R315*_xlfn.XLOOKUP($E315, EFs!$A:$A, EFs!$F:$F)*1000</f>
        <v>0</v>
      </c>
      <c r="AE315" s="45">
        <f>S315*_xlfn.XLOOKUP($E315, EFs!$A:$A, EFs!$F:$F)*1000</f>
        <v>0</v>
      </c>
      <c r="AF315" s="34">
        <f t="shared" si="7"/>
        <v>0</v>
      </c>
      <c r="AG315" s="44"/>
      <c r="AH315" s="44"/>
      <c r="AI315" s="44"/>
    </row>
    <row r="316" spans="1:35" ht="18" customHeight="1" collapsed="1" x14ac:dyDescent="0.3">
      <c r="A316" s="55" t="s">
        <v>65</v>
      </c>
      <c r="B316" s="56"/>
      <c r="C316" s="56"/>
      <c r="D316" s="56"/>
      <c r="E316" s="56"/>
      <c r="F316" s="56"/>
      <c r="G316" s="57"/>
      <c r="H316" s="41"/>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3"/>
      <c r="AF316" s="34">
        <f>SUM(AF317:AF320)</f>
        <v>0</v>
      </c>
      <c r="AG316" s="44"/>
      <c r="AH316" s="44"/>
      <c r="AI316" s="44"/>
    </row>
    <row r="317" spans="1:35" ht="18" hidden="1" customHeight="1" outlineLevel="1" x14ac:dyDescent="0.3">
      <c r="A317" s="50">
        <v>16</v>
      </c>
      <c r="B317" s="50" t="s">
        <v>64</v>
      </c>
      <c r="C317" s="37" t="str">
        <f>'Index Formatting'!$I$29</f>
        <v>O</v>
      </c>
      <c r="D317" s="36" t="s">
        <v>61</v>
      </c>
      <c r="E317" s="28">
        <v>475</v>
      </c>
      <c r="F317" s="28" t="s">
        <v>338</v>
      </c>
      <c r="G317" s="28" t="s">
        <v>60</v>
      </c>
      <c r="H317" s="44"/>
      <c r="I317" s="44"/>
      <c r="J317" s="44"/>
      <c r="K317" s="44"/>
      <c r="L317" s="44"/>
      <c r="M317" s="44"/>
      <c r="N317" s="44"/>
      <c r="O317" s="44"/>
      <c r="P317" s="44"/>
      <c r="Q317" s="44"/>
      <c r="R317" s="44"/>
      <c r="S317" s="44"/>
      <c r="T317" s="45">
        <f>H317*_xlfn.XLOOKUP($E317, EFs!$A:$A, EFs!$F:$F)*1000</f>
        <v>0</v>
      </c>
      <c r="U317" s="45">
        <f>I317*_xlfn.XLOOKUP($E317, EFs!$A:$A, EFs!$F:$F)*1000</f>
        <v>0</v>
      </c>
      <c r="V317" s="45">
        <f>J317*_xlfn.XLOOKUP($E317, EFs!$A:$A, EFs!$F:$F)*1000</f>
        <v>0</v>
      </c>
      <c r="W317" s="45">
        <f>K317*_xlfn.XLOOKUP($E317, EFs!$A:$A, EFs!$F:$F)*1000</f>
        <v>0</v>
      </c>
      <c r="X317" s="45">
        <f>L317*_xlfn.XLOOKUP($E317, EFs!$A:$A, EFs!$F:$F)*1000</f>
        <v>0</v>
      </c>
      <c r="Y317" s="45">
        <f>M317*_xlfn.XLOOKUP($E317, EFs!$A:$A, EFs!$F:$F)*1000</f>
        <v>0</v>
      </c>
      <c r="Z317" s="45">
        <f>N317*_xlfn.XLOOKUP($E317, EFs!$A:$A, EFs!$F:$F)*1000</f>
        <v>0</v>
      </c>
      <c r="AA317" s="45">
        <f>O317*_xlfn.XLOOKUP($E317, EFs!$A:$A, EFs!$F:$F)*1000</f>
        <v>0</v>
      </c>
      <c r="AB317" s="45">
        <f>P317*_xlfn.XLOOKUP($E317, EFs!$A:$A, EFs!$F:$F)*1000</f>
        <v>0</v>
      </c>
      <c r="AC317" s="45">
        <f>Q317*_xlfn.XLOOKUP($E317, EFs!$A:$A, EFs!$F:$F)*1000</f>
        <v>0</v>
      </c>
      <c r="AD317" s="45">
        <f>R317*_xlfn.XLOOKUP($E317, EFs!$A:$A, EFs!$F:$F)*1000</f>
        <v>0</v>
      </c>
      <c r="AE317" s="45">
        <f>S317*_xlfn.XLOOKUP($E317, EFs!$A:$A, EFs!$F:$F)*1000</f>
        <v>0</v>
      </c>
      <c r="AF317" s="34">
        <f t="shared" si="7"/>
        <v>0</v>
      </c>
      <c r="AG317" s="44"/>
      <c r="AH317" s="44"/>
      <c r="AI317" s="44"/>
    </row>
    <row r="318" spans="1:35" ht="18" hidden="1" customHeight="1" outlineLevel="1" x14ac:dyDescent="0.3">
      <c r="A318" s="50"/>
      <c r="B318" s="50"/>
      <c r="C318" s="37" t="str">
        <f>'Index Formatting'!$I$29</f>
        <v>O</v>
      </c>
      <c r="D318" s="50" t="s">
        <v>52</v>
      </c>
      <c r="E318" s="28">
        <v>476</v>
      </c>
      <c r="F318" s="28" t="s">
        <v>55</v>
      </c>
      <c r="G318" s="28" t="s">
        <v>54</v>
      </c>
      <c r="H318" s="44"/>
      <c r="I318" s="44"/>
      <c r="J318" s="44"/>
      <c r="K318" s="44"/>
      <c r="L318" s="44"/>
      <c r="M318" s="44"/>
      <c r="N318" s="44"/>
      <c r="O318" s="44"/>
      <c r="P318" s="44"/>
      <c r="Q318" s="44"/>
      <c r="R318" s="44"/>
      <c r="S318" s="44"/>
      <c r="T318" s="45">
        <f>H318*_xlfn.XLOOKUP($E318, EFs!$A:$A, EFs!$F:$F)*1000</f>
        <v>0</v>
      </c>
      <c r="U318" s="45">
        <f>I318*_xlfn.XLOOKUP($E318, EFs!$A:$A, EFs!$F:$F)*1000</f>
        <v>0</v>
      </c>
      <c r="V318" s="45">
        <f>J318*_xlfn.XLOOKUP($E318, EFs!$A:$A, EFs!$F:$F)*1000</f>
        <v>0</v>
      </c>
      <c r="W318" s="45">
        <f>K318*_xlfn.XLOOKUP($E318, EFs!$A:$A, EFs!$F:$F)*1000</f>
        <v>0</v>
      </c>
      <c r="X318" s="45">
        <f>L318*_xlfn.XLOOKUP($E318, EFs!$A:$A, EFs!$F:$F)*1000</f>
        <v>0</v>
      </c>
      <c r="Y318" s="45">
        <f>M318*_xlfn.XLOOKUP($E318, EFs!$A:$A, EFs!$F:$F)*1000</f>
        <v>0</v>
      </c>
      <c r="Z318" s="45">
        <f>N318*_xlfn.XLOOKUP($E318, EFs!$A:$A, EFs!$F:$F)*1000</f>
        <v>0</v>
      </c>
      <c r="AA318" s="45">
        <f>O318*_xlfn.XLOOKUP($E318, EFs!$A:$A, EFs!$F:$F)*1000</f>
        <v>0</v>
      </c>
      <c r="AB318" s="45">
        <f>P318*_xlfn.XLOOKUP($E318, EFs!$A:$A, EFs!$F:$F)*1000</f>
        <v>0</v>
      </c>
      <c r="AC318" s="45">
        <f>Q318*_xlfn.XLOOKUP($E318, EFs!$A:$A, EFs!$F:$F)*1000</f>
        <v>0</v>
      </c>
      <c r="AD318" s="45">
        <f>R318*_xlfn.XLOOKUP($E318, EFs!$A:$A, EFs!$F:$F)*1000</f>
        <v>0</v>
      </c>
      <c r="AE318" s="45">
        <f>S318*_xlfn.XLOOKUP($E318, EFs!$A:$A, EFs!$F:$F)*1000</f>
        <v>0</v>
      </c>
      <c r="AF318" s="34">
        <f t="shared" si="7"/>
        <v>0</v>
      </c>
      <c r="AG318" s="44"/>
      <c r="AH318" s="44"/>
      <c r="AI318" s="44"/>
    </row>
    <row r="319" spans="1:35" ht="18" hidden="1" customHeight="1" outlineLevel="1" x14ac:dyDescent="0.3">
      <c r="A319" s="50"/>
      <c r="B319" s="50"/>
      <c r="C319" s="37" t="str">
        <f>'Index Formatting'!$I$29</f>
        <v>O</v>
      </c>
      <c r="D319" s="50"/>
      <c r="E319" s="28">
        <v>477</v>
      </c>
      <c r="F319" s="28" t="s">
        <v>53</v>
      </c>
      <c r="G319" s="28" t="s">
        <v>54</v>
      </c>
      <c r="H319" s="44"/>
      <c r="I319" s="44"/>
      <c r="J319" s="44"/>
      <c r="K319" s="44"/>
      <c r="L319" s="44"/>
      <c r="M319" s="44"/>
      <c r="N319" s="44"/>
      <c r="O319" s="44"/>
      <c r="P319" s="44"/>
      <c r="Q319" s="44"/>
      <c r="R319" s="44"/>
      <c r="S319" s="44"/>
      <c r="T319" s="45">
        <f>H319*_xlfn.XLOOKUP($E319, EFs!$A:$A, EFs!$F:$F)*1000</f>
        <v>0</v>
      </c>
      <c r="U319" s="45">
        <f>I319*_xlfn.XLOOKUP($E319, EFs!$A:$A, EFs!$F:$F)*1000</f>
        <v>0</v>
      </c>
      <c r="V319" s="45">
        <f>J319*_xlfn.XLOOKUP($E319, EFs!$A:$A, EFs!$F:$F)*1000</f>
        <v>0</v>
      </c>
      <c r="W319" s="45">
        <f>K319*_xlfn.XLOOKUP($E319, EFs!$A:$A, EFs!$F:$F)*1000</f>
        <v>0</v>
      </c>
      <c r="X319" s="45">
        <f>L319*_xlfn.XLOOKUP($E319, EFs!$A:$A, EFs!$F:$F)*1000</f>
        <v>0</v>
      </c>
      <c r="Y319" s="45">
        <f>M319*_xlfn.XLOOKUP($E319, EFs!$A:$A, EFs!$F:$F)*1000</f>
        <v>0</v>
      </c>
      <c r="Z319" s="45">
        <f>N319*_xlfn.XLOOKUP($E319, EFs!$A:$A, EFs!$F:$F)*1000</f>
        <v>0</v>
      </c>
      <c r="AA319" s="45">
        <f>O319*_xlfn.XLOOKUP($E319, EFs!$A:$A, EFs!$F:$F)*1000</f>
        <v>0</v>
      </c>
      <c r="AB319" s="45">
        <f>P319*_xlfn.XLOOKUP($E319, EFs!$A:$A, EFs!$F:$F)*1000</f>
        <v>0</v>
      </c>
      <c r="AC319" s="45">
        <f>Q319*_xlfn.XLOOKUP($E319, EFs!$A:$A, EFs!$F:$F)*1000</f>
        <v>0</v>
      </c>
      <c r="AD319" s="45">
        <f>R319*_xlfn.XLOOKUP($E319, EFs!$A:$A, EFs!$F:$F)*1000</f>
        <v>0</v>
      </c>
      <c r="AE319" s="45">
        <f>S319*_xlfn.XLOOKUP($E319, EFs!$A:$A, EFs!$F:$F)*1000</f>
        <v>0</v>
      </c>
      <c r="AF319" s="34">
        <f t="shared" si="7"/>
        <v>0</v>
      </c>
      <c r="AG319" s="44"/>
      <c r="AH319" s="44"/>
      <c r="AI319" s="44"/>
    </row>
    <row r="320" spans="1:35" ht="18" hidden="1" customHeight="1" outlineLevel="1" x14ac:dyDescent="0.3">
      <c r="A320" s="50"/>
      <c r="B320" s="50"/>
      <c r="C320" s="37" t="str">
        <f>'Index Formatting'!$I$29</f>
        <v>O</v>
      </c>
      <c r="D320" s="50"/>
      <c r="E320" s="28">
        <v>478</v>
      </c>
      <c r="F320" s="28" t="s">
        <v>56</v>
      </c>
      <c r="G320" s="28" t="s">
        <v>54</v>
      </c>
      <c r="H320" s="44"/>
      <c r="I320" s="44"/>
      <c r="J320" s="44"/>
      <c r="K320" s="44"/>
      <c r="L320" s="44"/>
      <c r="M320" s="44"/>
      <c r="N320" s="44"/>
      <c r="O320" s="44"/>
      <c r="P320" s="44"/>
      <c r="Q320" s="44"/>
      <c r="R320" s="44"/>
      <c r="S320" s="44"/>
      <c r="T320" s="45">
        <f>H320*_xlfn.XLOOKUP($E320, EFs!$A:$A, EFs!$F:$F)*1000</f>
        <v>0</v>
      </c>
      <c r="U320" s="45">
        <f>I320*_xlfn.XLOOKUP($E320, EFs!$A:$A, EFs!$F:$F)*1000</f>
        <v>0</v>
      </c>
      <c r="V320" s="45">
        <f>J320*_xlfn.XLOOKUP($E320, EFs!$A:$A, EFs!$F:$F)*1000</f>
        <v>0</v>
      </c>
      <c r="W320" s="45">
        <f>K320*_xlfn.XLOOKUP($E320, EFs!$A:$A, EFs!$F:$F)*1000</f>
        <v>0</v>
      </c>
      <c r="X320" s="45">
        <f>L320*_xlfn.XLOOKUP($E320, EFs!$A:$A, EFs!$F:$F)*1000</f>
        <v>0</v>
      </c>
      <c r="Y320" s="45">
        <f>M320*_xlfn.XLOOKUP($E320, EFs!$A:$A, EFs!$F:$F)*1000</f>
        <v>0</v>
      </c>
      <c r="Z320" s="45">
        <f>N320*_xlfn.XLOOKUP($E320, EFs!$A:$A, EFs!$F:$F)*1000</f>
        <v>0</v>
      </c>
      <c r="AA320" s="45">
        <f>O320*_xlfn.XLOOKUP($E320, EFs!$A:$A, EFs!$F:$F)*1000</f>
        <v>0</v>
      </c>
      <c r="AB320" s="45">
        <f>P320*_xlfn.XLOOKUP($E320, EFs!$A:$A, EFs!$F:$F)*1000</f>
        <v>0</v>
      </c>
      <c r="AC320" s="45">
        <f>Q320*_xlfn.XLOOKUP($E320, EFs!$A:$A, EFs!$F:$F)*1000</f>
        <v>0</v>
      </c>
      <c r="AD320" s="45">
        <f>R320*_xlfn.XLOOKUP($E320, EFs!$A:$A, EFs!$F:$F)*1000</f>
        <v>0</v>
      </c>
      <c r="AE320" s="45">
        <f>S320*_xlfn.XLOOKUP($E320, EFs!$A:$A, EFs!$F:$F)*1000</f>
        <v>0</v>
      </c>
      <c r="AF320" s="34">
        <f t="shared" si="7"/>
        <v>0</v>
      </c>
      <c r="AG320" s="44"/>
      <c r="AH320" s="44"/>
      <c r="AI320" s="44"/>
    </row>
    <row r="321" spans="1:35" ht="18" customHeight="1" collapsed="1" x14ac:dyDescent="0.3">
      <c r="A321" s="55" t="s">
        <v>42</v>
      </c>
      <c r="B321" s="56"/>
      <c r="C321" s="56"/>
      <c r="D321" s="56"/>
      <c r="E321" s="56"/>
      <c r="F321" s="56"/>
      <c r="G321" s="57"/>
      <c r="H321" s="41"/>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3"/>
      <c r="AF321" s="34">
        <f>SUM(AF322:AF332)</f>
        <v>0</v>
      </c>
      <c r="AG321" s="44"/>
      <c r="AH321" s="44"/>
      <c r="AI321" s="44"/>
    </row>
    <row r="322" spans="1:35" ht="18" hidden="1" customHeight="1" outlineLevel="1" x14ac:dyDescent="0.3">
      <c r="A322" s="52">
        <v>17</v>
      </c>
      <c r="B322" s="52" t="s">
        <v>42</v>
      </c>
      <c r="C322" s="27" t="str">
        <f>'Index Formatting'!$I$31</f>
        <v>O</v>
      </c>
      <c r="D322" s="36" t="s">
        <v>75</v>
      </c>
      <c r="E322" s="28">
        <v>479</v>
      </c>
      <c r="F322" s="28" t="s">
        <v>75</v>
      </c>
      <c r="G322" s="28" t="s">
        <v>70</v>
      </c>
      <c r="H322" s="44"/>
      <c r="I322" s="44"/>
      <c r="J322" s="44"/>
      <c r="K322" s="44"/>
      <c r="L322" s="44"/>
      <c r="M322" s="44"/>
      <c r="N322" s="44"/>
      <c r="O322" s="44"/>
      <c r="P322" s="44"/>
      <c r="Q322" s="44"/>
      <c r="R322" s="44"/>
      <c r="S322" s="44"/>
      <c r="T322" s="45">
        <f>H322*_xlfn.XLOOKUP($E322, EFs!$A:$A, EFs!$F:$F)*1000</f>
        <v>0</v>
      </c>
      <c r="U322" s="45">
        <f>I322*_xlfn.XLOOKUP($E322, EFs!$A:$A, EFs!$F:$F)*1000</f>
        <v>0</v>
      </c>
      <c r="V322" s="45">
        <f>J322*_xlfn.XLOOKUP($E322, EFs!$A:$A, EFs!$F:$F)*1000</f>
        <v>0</v>
      </c>
      <c r="W322" s="45">
        <f>K322*_xlfn.XLOOKUP($E322, EFs!$A:$A, EFs!$F:$F)*1000</f>
        <v>0</v>
      </c>
      <c r="X322" s="45">
        <f>L322*_xlfn.XLOOKUP($E322, EFs!$A:$A, EFs!$F:$F)*1000</f>
        <v>0</v>
      </c>
      <c r="Y322" s="45">
        <f>M322*_xlfn.XLOOKUP($E322, EFs!$A:$A, EFs!$F:$F)*1000</f>
        <v>0</v>
      </c>
      <c r="Z322" s="45">
        <f>N322*_xlfn.XLOOKUP($E322, EFs!$A:$A, EFs!$F:$F)*1000</f>
        <v>0</v>
      </c>
      <c r="AA322" s="45">
        <f>O322*_xlfn.XLOOKUP($E322, EFs!$A:$A, EFs!$F:$F)*1000</f>
        <v>0</v>
      </c>
      <c r="AB322" s="45">
        <f>P322*_xlfn.XLOOKUP($E322, EFs!$A:$A, EFs!$F:$F)*1000</f>
        <v>0</v>
      </c>
      <c r="AC322" s="45">
        <f>Q322*_xlfn.XLOOKUP($E322, EFs!$A:$A, EFs!$F:$F)*1000</f>
        <v>0</v>
      </c>
      <c r="AD322" s="45">
        <f>R322*_xlfn.XLOOKUP($E322, EFs!$A:$A, EFs!$F:$F)*1000</f>
        <v>0</v>
      </c>
      <c r="AE322" s="45">
        <f>S322*_xlfn.XLOOKUP($E322, EFs!$A:$A, EFs!$F:$F)*1000</f>
        <v>0</v>
      </c>
      <c r="AF322" s="34">
        <f t="shared" si="7"/>
        <v>0</v>
      </c>
      <c r="AG322" s="44"/>
      <c r="AH322" s="44"/>
      <c r="AI322" s="44"/>
    </row>
    <row r="323" spans="1:35" ht="18" hidden="1" customHeight="1" outlineLevel="1" x14ac:dyDescent="0.3">
      <c r="A323" s="53"/>
      <c r="B323" s="53"/>
      <c r="C323" s="27" t="str">
        <f>'Index Formatting'!$I$30</f>
        <v>M</v>
      </c>
      <c r="D323" s="50" t="s">
        <v>68</v>
      </c>
      <c r="E323" s="28">
        <v>480</v>
      </c>
      <c r="F323" s="28" t="s">
        <v>69</v>
      </c>
      <c r="G323" s="28" t="s">
        <v>70</v>
      </c>
      <c r="H323" s="44"/>
      <c r="I323" s="44"/>
      <c r="J323" s="44"/>
      <c r="K323" s="44"/>
      <c r="L323" s="44"/>
      <c r="M323" s="44"/>
      <c r="N323" s="44"/>
      <c r="O323" s="44"/>
      <c r="P323" s="44"/>
      <c r="Q323" s="44"/>
      <c r="R323" s="44"/>
      <c r="S323" s="44"/>
      <c r="T323" s="45">
        <f>H323*_xlfn.XLOOKUP($E323, EFs!$A:$A, EFs!$F:$F)*1000</f>
        <v>0</v>
      </c>
      <c r="U323" s="45">
        <f>I323*_xlfn.XLOOKUP($E323, EFs!$A:$A, EFs!$F:$F)*1000</f>
        <v>0</v>
      </c>
      <c r="V323" s="45">
        <f>J323*_xlfn.XLOOKUP($E323, EFs!$A:$A, EFs!$F:$F)*1000</f>
        <v>0</v>
      </c>
      <c r="W323" s="45">
        <f>K323*_xlfn.XLOOKUP($E323, EFs!$A:$A, EFs!$F:$F)*1000</f>
        <v>0</v>
      </c>
      <c r="X323" s="45">
        <f>L323*_xlfn.XLOOKUP($E323, EFs!$A:$A, EFs!$F:$F)*1000</f>
        <v>0</v>
      </c>
      <c r="Y323" s="45">
        <f>M323*_xlfn.XLOOKUP($E323, EFs!$A:$A, EFs!$F:$F)*1000</f>
        <v>0</v>
      </c>
      <c r="Z323" s="45">
        <f>N323*_xlfn.XLOOKUP($E323, EFs!$A:$A, EFs!$F:$F)*1000</f>
        <v>0</v>
      </c>
      <c r="AA323" s="45">
        <f>O323*_xlfn.XLOOKUP($E323, EFs!$A:$A, EFs!$F:$F)*1000</f>
        <v>0</v>
      </c>
      <c r="AB323" s="45">
        <f>P323*_xlfn.XLOOKUP($E323, EFs!$A:$A, EFs!$F:$F)*1000</f>
        <v>0</v>
      </c>
      <c r="AC323" s="45">
        <f>Q323*_xlfn.XLOOKUP($E323, EFs!$A:$A, EFs!$F:$F)*1000</f>
        <v>0</v>
      </c>
      <c r="AD323" s="45">
        <f>R323*_xlfn.XLOOKUP($E323, EFs!$A:$A, EFs!$F:$F)*1000</f>
        <v>0</v>
      </c>
      <c r="AE323" s="45">
        <f>S323*_xlfn.XLOOKUP($E323, EFs!$A:$A, EFs!$F:$F)*1000</f>
        <v>0</v>
      </c>
      <c r="AF323" s="34">
        <f t="shared" si="7"/>
        <v>0</v>
      </c>
      <c r="AG323" s="44"/>
      <c r="AH323" s="44"/>
      <c r="AI323" s="44"/>
    </row>
    <row r="324" spans="1:35" ht="18" hidden="1" customHeight="1" outlineLevel="1" x14ac:dyDescent="0.3">
      <c r="A324" s="53"/>
      <c r="B324" s="53"/>
      <c r="C324" s="27" t="str">
        <f>'Index Formatting'!$I$30</f>
        <v>M</v>
      </c>
      <c r="D324" s="50"/>
      <c r="E324" s="28">
        <v>481</v>
      </c>
      <c r="F324" s="28" t="s">
        <v>71</v>
      </c>
      <c r="G324" s="28" t="s">
        <v>70</v>
      </c>
      <c r="H324" s="44"/>
      <c r="I324" s="44"/>
      <c r="J324" s="44"/>
      <c r="K324" s="44"/>
      <c r="L324" s="44"/>
      <c r="M324" s="44"/>
      <c r="N324" s="44"/>
      <c r="O324" s="44"/>
      <c r="P324" s="44"/>
      <c r="Q324" s="44"/>
      <c r="R324" s="44"/>
      <c r="S324" s="44"/>
      <c r="T324" s="45">
        <f>H324*_xlfn.XLOOKUP($E324, EFs!$A:$A, EFs!$F:$F)*1000</f>
        <v>0</v>
      </c>
      <c r="U324" s="45">
        <f>I324*_xlfn.XLOOKUP($E324, EFs!$A:$A, EFs!$F:$F)*1000</f>
        <v>0</v>
      </c>
      <c r="V324" s="45">
        <f>J324*_xlfn.XLOOKUP($E324, EFs!$A:$A, EFs!$F:$F)*1000</f>
        <v>0</v>
      </c>
      <c r="W324" s="45">
        <f>K324*_xlfn.XLOOKUP($E324, EFs!$A:$A, EFs!$F:$F)*1000</f>
        <v>0</v>
      </c>
      <c r="X324" s="45">
        <f>L324*_xlfn.XLOOKUP($E324, EFs!$A:$A, EFs!$F:$F)*1000</f>
        <v>0</v>
      </c>
      <c r="Y324" s="45">
        <f>M324*_xlfn.XLOOKUP($E324, EFs!$A:$A, EFs!$F:$F)*1000</f>
        <v>0</v>
      </c>
      <c r="Z324" s="45">
        <f>N324*_xlfn.XLOOKUP($E324, EFs!$A:$A, EFs!$F:$F)*1000</f>
        <v>0</v>
      </c>
      <c r="AA324" s="45">
        <f>O324*_xlfn.XLOOKUP($E324, EFs!$A:$A, EFs!$F:$F)*1000</f>
        <v>0</v>
      </c>
      <c r="AB324" s="45">
        <f>P324*_xlfn.XLOOKUP($E324, EFs!$A:$A, EFs!$F:$F)*1000</f>
        <v>0</v>
      </c>
      <c r="AC324" s="45">
        <f>Q324*_xlfn.XLOOKUP($E324, EFs!$A:$A, EFs!$F:$F)*1000</f>
        <v>0</v>
      </c>
      <c r="AD324" s="45">
        <f>R324*_xlfn.XLOOKUP($E324, EFs!$A:$A, EFs!$F:$F)*1000</f>
        <v>0</v>
      </c>
      <c r="AE324" s="45">
        <f>S324*_xlfn.XLOOKUP($E324, EFs!$A:$A, EFs!$F:$F)*1000</f>
        <v>0</v>
      </c>
      <c r="AF324" s="34">
        <f t="shared" si="7"/>
        <v>0</v>
      </c>
      <c r="AG324" s="44"/>
      <c r="AH324" s="44"/>
      <c r="AI324" s="44"/>
    </row>
    <row r="325" spans="1:35" ht="18" hidden="1" customHeight="1" outlineLevel="1" x14ac:dyDescent="0.3">
      <c r="A325" s="53"/>
      <c r="B325" s="53"/>
      <c r="C325" s="27" t="str">
        <f>'Index Formatting'!$I$30</f>
        <v>M</v>
      </c>
      <c r="D325" s="50"/>
      <c r="E325" s="28">
        <v>482</v>
      </c>
      <c r="F325" s="28" t="s">
        <v>74</v>
      </c>
      <c r="G325" s="28" t="s">
        <v>70</v>
      </c>
      <c r="H325" s="44"/>
      <c r="I325" s="44"/>
      <c r="J325" s="44"/>
      <c r="K325" s="44"/>
      <c r="L325" s="44"/>
      <c r="M325" s="44"/>
      <c r="N325" s="44"/>
      <c r="O325" s="44"/>
      <c r="P325" s="44"/>
      <c r="Q325" s="44"/>
      <c r="R325" s="44"/>
      <c r="S325" s="44"/>
      <c r="T325" s="45">
        <f>H325*_xlfn.XLOOKUP($E325, EFs!$A:$A, EFs!$F:$F)*1000</f>
        <v>0</v>
      </c>
      <c r="U325" s="45">
        <f>I325*_xlfn.XLOOKUP($E325, EFs!$A:$A, EFs!$F:$F)*1000</f>
        <v>0</v>
      </c>
      <c r="V325" s="45">
        <f>J325*_xlfn.XLOOKUP($E325, EFs!$A:$A, EFs!$F:$F)*1000</f>
        <v>0</v>
      </c>
      <c r="W325" s="45">
        <f>K325*_xlfn.XLOOKUP($E325, EFs!$A:$A, EFs!$F:$F)*1000</f>
        <v>0</v>
      </c>
      <c r="X325" s="45">
        <f>L325*_xlfn.XLOOKUP($E325, EFs!$A:$A, EFs!$F:$F)*1000</f>
        <v>0</v>
      </c>
      <c r="Y325" s="45">
        <f>M325*_xlfn.XLOOKUP($E325, EFs!$A:$A, EFs!$F:$F)*1000</f>
        <v>0</v>
      </c>
      <c r="Z325" s="45">
        <f>N325*_xlfn.XLOOKUP($E325, EFs!$A:$A, EFs!$F:$F)*1000</f>
        <v>0</v>
      </c>
      <c r="AA325" s="45">
        <f>O325*_xlfn.XLOOKUP($E325, EFs!$A:$A, EFs!$F:$F)*1000</f>
        <v>0</v>
      </c>
      <c r="AB325" s="45">
        <f>P325*_xlfn.XLOOKUP($E325, EFs!$A:$A, EFs!$F:$F)*1000</f>
        <v>0</v>
      </c>
      <c r="AC325" s="45">
        <f>Q325*_xlfn.XLOOKUP($E325, EFs!$A:$A, EFs!$F:$F)*1000</f>
        <v>0</v>
      </c>
      <c r="AD325" s="45">
        <f>R325*_xlfn.XLOOKUP($E325, EFs!$A:$A, EFs!$F:$F)*1000</f>
        <v>0</v>
      </c>
      <c r="AE325" s="45">
        <f>S325*_xlfn.XLOOKUP($E325, EFs!$A:$A, EFs!$F:$F)*1000</f>
        <v>0</v>
      </c>
      <c r="AF325" s="34">
        <f t="shared" si="7"/>
        <v>0</v>
      </c>
      <c r="AG325" s="44"/>
      <c r="AH325" s="44"/>
      <c r="AI325" s="44"/>
    </row>
    <row r="326" spans="1:35" ht="18" hidden="1" customHeight="1" outlineLevel="1" x14ac:dyDescent="0.3">
      <c r="A326" s="53"/>
      <c r="B326" s="53"/>
      <c r="C326" s="27" t="str">
        <f>'Index Formatting'!$I$30</f>
        <v>M</v>
      </c>
      <c r="D326" s="50"/>
      <c r="E326" s="28">
        <v>483</v>
      </c>
      <c r="F326" s="28" t="s">
        <v>72</v>
      </c>
      <c r="G326" s="28" t="s">
        <v>70</v>
      </c>
      <c r="H326" s="44"/>
      <c r="I326" s="44"/>
      <c r="J326" s="44"/>
      <c r="K326" s="44"/>
      <c r="L326" s="44"/>
      <c r="M326" s="44"/>
      <c r="N326" s="44"/>
      <c r="O326" s="44"/>
      <c r="P326" s="44"/>
      <c r="Q326" s="44"/>
      <c r="R326" s="44"/>
      <c r="S326" s="44"/>
      <c r="T326" s="45">
        <f>H326*_xlfn.XLOOKUP($E326, EFs!$A:$A, EFs!$F:$F)*1000</f>
        <v>0</v>
      </c>
      <c r="U326" s="45">
        <f>I326*_xlfn.XLOOKUP($E326, EFs!$A:$A, EFs!$F:$F)*1000</f>
        <v>0</v>
      </c>
      <c r="V326" s="45">
        <f>J326*_xlfn.XLOOKUP($E326, EFs!$A:$A, EFs!$F:$F)*1000</f>
        <v>0</v>
      </c>
      <c r="W326" s="45">
        <f>K326*_xlfn.XLOOKUP($E326, EFs!$A:$A, EFs!$F:$F)*1000</f>
        <v>0</v>
      </c>
      <c r="X326" s="45">
        <f>L326*_xlfn.XLOOKUP($E326, EFs!$A:$A, EFs!$F:$F)*1000</f>
        <v>0</v>
      </c>
      <c r="Y326" s="45">
        <f>M326*_xlfn.XLOOKUP($E326, EFs!$A:$A, EFs!$F:$F)*1000</f>
        <v>0</v>
      </c>
      <c r="Z326" s="45">
        <f>N326*_xlfn.XLOOKUP($E326, EFs!$A:$A, EFs!$F:$F)*1000</f>
        <v>0</v>
      </c>
      <c r="AA326" s="45">
        <f>O326*_xlfn.XLOOKUP($E326, EFs!$A:$A, EFs!$F:$F)*1000</f>
        <v>0</v>
      </c>
      <c r="AB326" s="45">
        <f>P326*_xlfn.XLOOKUP($E326, EFs!$A:$A, EFs!$F:$F)*1000</f>
        <v>0</v>
      </c>
      <c r="AC326" s="45">
        <f>Q326*_xlfn.XLOOKUP($E326, EFs!$A:$A, EFs!$F:$F)*1000</f>
        <v>0</v>
      </c>
      <c r="AD326" s="45">
        <f>R326*_xlfn.XLOOKUP($E326, EFs!$A:$A, EFs!$F:$F)*1000</f>
        <v>0</v>
      </c>
      <c r="AE326" s="45">
        <f>S326*_xlfn.XLOOKUP($E326, EFs!$A:$A, EFs!$F:$F)*1000</f>
        <v>0</v>
      </c>
      <c r="AF326" s="34">
        <f t="shared" si="7"/>
        <v>0</v>
      </c>
      <c r="AG326" s="44"/>
      <c r="AH326" s="44"/>
      <c r="AI326" s="44"/>
    </row>
    <row r="327" spans="1:35" ht="18" hidden="1" customHeight="1" outlineLevel="1" x14ac:dyDescent="0.3">
      <c r="A327" s="53"/>
      <c r="B327" s="53"/>
      <c r="C327" s="27" t="str">
        <f>'Index Formatting'!$I$30</f>
        <v>M</v>
      </c>
      <c r="D327" s="50"/>
      <c r="E327" s="28">
        <v>484</v>
      </c>
      <c r="F327" s="28" t="s">
        <v>73</v>
      </c>
      <c r="G327" s="28" t="s">
        <v>70</v>
      </c>
      <c r="H327" s="44"/>
      <c r="I327" s="44"/>
      <c r="J327" s="44"/>
      <c r="K327" s="44"/>
      <c r="L327" s="44"/>
      <c r="M327" s="44"/>
      <c r="N327" s="44"/>
      <c r="O327" s="44"/>
      <c r="P327" s="44"/>
      <c r="Q327" s="44"/>
      <c r="R327" s="44"/>
      <c r="S327" s="44"/>
      <c r="T327" s="45">
        <f>H327*_xlfn.XLOOKUP($E327, EFs!$A:$A, EFs!$F:$F)*1000</f>
        <v>0</v>
      </c>
      <c r="U327" s="45">
        <f>I327*_xlfn.XLOOKUP($E327, EFs!$A:$A, EFs!$F:$F)*1000</f>
        <v>0</v>
      </c>
      <c r="V327" s="45">
        <f>J327*_xlfn.XLOOKUP($E327, EFs!$A:$A, EFs!$F:$F)*1000</f>
        <v>0</v>
      </c>
      <c r="W327" s="45">
        <f>K327*_xlfn.XLOOKUP($E327, EFs!$A:$A, EFs!$F:$F)*1000</f>
        <v>0</v>
      </c>
      <c r="X327" s="45">
        <f>L327*_xlfn.XLOOKUP($E327, EFs!$A:$A, EFs!$F:$F)*1000</f>
        <v>0</v>
      </c>
      <c r="Y327" s="45">
        <f>M327*_xlfn.XLOOKUP($E327, EFs!$A:$A, EFs!$F:$F)*1000</f>
        <v>0</v>
      </c>
      <c r="Z327" s="45">
        <f>N327*_xlfn.XLOOKUP($E327, EFs!$A:$A, EFs!$F:$F)*1000</f>
        <v>0</v>
      </c>
      <c r="AA327" s="45">
        <f>O327*_xlfn.XLOOKUP($E327, EFs!$A:$A, EFs!$F:$F)*1000</f>
        <v>0</v>
      </c>
      <c r="AB327" s="45">
        <f>P327*_xlfn.XLOOKUP($E327, EFs!$A:$A, EFs!$F:$F)*1000</f>
        <v>0</v>
      </c>
      <c r="AC327" s="45">
        <f>Q327*_xlfn.XLOOKUP($E327, EFs!$A:$A, EFs!$F:$F)*1000</f>
        <v>0</v>
      </c>
      <c r="AD327" s="45">
        <f>R327*_xlfn.XLOOKUP($E327, EFs!$A:$A, EFs!$F:$F)*1000</f>
        <v>0</v>
      </c>
      <c r="AE327" s="45">
        <f>S327*_xlfn.XLOOKUP($E327, EFs!$A:$A, EFs!$F:$F)*1000</f>
        <v>0</v>
      </c>
      <c r="AF327" s="34">
        <f t="shared" ref="AF327:AF335" si="8">SUM(T327:AE327)</f>
        <v>0</v>
      </c>
      <c r="AG327" s="44"/>
      <c r="AH327" s="44"/>
      <c r="AI327" s="44"/>
    </row>
    <row r="328" spans="1:35" ht="18" hidden="1" customHeight="1" outlineLevel="1" x14ac:dyDescent="0.3">
      <c r="A328" s="53"/>
      <c r="B328" s="53"/>
      <c r="C328" s="27" t="str">
        <f>'Index Formatting'!$I$32</f>
        <v>O</v>
      </c>
      <c r="D328" s="36" t="s">
        <v>76</v>
      </c>
      <c r="E328" s="28">
        <v>485</v>
      </c>
      <c r="F328" s="28" t="s">
        <v>76</v>
      </c>
      <c r="G328" s="28" t="s">
        <v>70</v>
      </c>
      <c r="H328" s="44"/>
      <c r="I328" s="44"/>
      <c r="J328" s="44"/>
      <c r="K328" s="44"/>
      <c r="L328" s="44"/>
      <c r="M328" s="44"/>
      <c r="N328" s="44"/>
      <c r="O328" s="44"/>
      <c r="P328" s="44"/>
      <c r="Q328" s="44"/>
      <c r="R328" s="44"/>
      <c r="S328" s="44"/>
      <c r="T328" s="45">
        <f>H328*_xlfn.XLOOKUP($E328, EFs!$A:$A, EFs!$F:$F)*1000</f>
        <v>0</v>
      </c>
      <c r="U328" s="45">
        <f>I328*_xlfn.XLOOKUP($E328, EFs!$A:$A, EFs!$F:$F)*1000</f>
        <v>0</v>
      </c>
      <c r="V328" s="45">
        <f>J328*_xlfn.XLOOKUP($E328, EFs!$A:$A, EFs!$F:$F)*1000</f>
        <v>0</v>
      </c>
      <c r="W328" s="45">
        <f>K328*_xlfn.XLOOKUP($E328, EFs!$A:$A, EFs!$F:$F)*1000</f>
        <v>0</v>
      </c>
      <c r="X328" s="45">
        <f>L328*_xlfn.XLOOKUP($E328, EFs!$A:$A, EFs!$F:$F)*1000</f>
        <v>0</v>
      </c>
      <c r="Y328" s="45">
        <f>M328*_xlfn.XLOOKUP($E328, EFs!$A:$A, EFs!$F:$F)*1000</f>
        <v>0</v>
      </c>
      <c r="Z328" s="45">
        <f>N328*_xlfn.XLOOKUP($E328, EFs!$A:$A, EFs!$F:$F)*1000</f>
        <v>0</v>
      </c>
      <c r="AA328" s="45">
        <f>O328*_xlfn.XLOOKUP($E328, EFs!$A:$A, EFs!$F:$F)*1000</f>
        <v>0</v>
      </c>
      <c r="AB328" s="45">
        <f>P328*_xlfn.XLOOKUP($E328, EFs!$A:$A, EFs!$F:$F)*1000</f>
        <v>0</v>
      </c>
      <c r="AC328" s="45">
        <f>Q328*_xlfn.XLOOKUP($E328, EFs!$A:$A, EFs!$F:$F)*1000</f>
        <v>0</v>
      </c>
      <c r="AD328" s="45">
        <f>R328*_xlfn.XLOOKUP($E328, EFs!$A:$A, EFs!$F:$F)*1000</f>
        <v>0</v>
      </c>
      <c r="AE328" s="45">
        <f>S328*_xlfn.XLOOKUP($E328, EFs!$A:$A, EFs!$F:$F)*1000</f>
        <v>0</v>
      </c>
      <c r="AF328" s="34">
        <f t="shared" si="8"/>
        <v>0</v>
      </c>
      <c r="AG328" s="44"/>
      <c r="AH328" s="44"/>
      <c r="AI328" s="44"/>
    </row>
    <row r="329" spans="1:35" ht="18" hidden="1" customHeight="1" outlineLevel="1" x14ac:dyDescent="0.3">
      <c r="A329" s="53"/>
      <c r="B329" s="53"/>
      <c r="C329" s="27" t="str">
        <f>'Index Formatting'!$I$33</f>
        <v>O</v>
      </c>
      <c r="D329" s="50" t="s">
        <v>77</v>
      </c>
      <c r="E329" s="28">
        <v>486</v>
      </c>
      <c r="F329" s="28" t="s">
        <v>78</v>
      </c>
      <c r="G329" s="28" t="s">
        <v>70</v>
      </c>
      <c r="H329" s="44"/>
      <c r="I329" s="44"/>
      <c r="J329" s="44"/>
      <c r="K329" s="44"/>
      <c r="L329" s="44"/>
      <c r="M329" s="44"/>
      <c r="N329" s="44"/>
      <c r="O329" s="44"/>
      <c r="P329" s="44"/>
      <c r="Q329" s="44"/>
      <c r="R329" s="44"/>
      <c r="S329" s="44"/>
      <c r="T329" s="45">
        <f>H329*_xlfn.XLOOKUP($E329, EFs!$A:$A, EFs!$F:$F)*1000</f>
        <v>0</v>
      </c>
      <c r="U329" s="45">
        <f>I329*_xlfn.XLOOKUP($E329, EFs!$A:$A, EFs!$F:$F)*1000</f>
        <v>0</v>
      </c>
      <c r="V329" s="45">
        <f>J329*_xlfn.XLOOKUP($E329, EFs!$A:$A, EFs!$F:$F)*1000</f>
        <v>0</v>
      </c>
      <c r="W329" s="45">
        <f>K329*_xlfn.XLOOKUP($E329, EFs!$A:$A, EFs!$F:$F)*1000</f>
        <v>0</v>
      </c>
      <c r="X329" s="45">
        <f>L329*_xlfn.XLOOKUP($E329, EFs!$A:$A, EFs!$F:$F)*1000</f>
        <v>0</v>
      </c>
      <c r="Y329" s="45">
        <f>M329*_xlfn.XLOOKUP($E329, EFs!$A:$A, EFs!$F:$F)*1000</f>
        <v>0</v>
      </c>
      <c r="Z329" s="45">
        <f>N329*_xlfn.XLOOKUP($E329, EFs!$A:$A, EFs!$F:$F)*1000</f>
        <v>0</v>
      </c>
      <c r="AA329" s="45">
        <f>O329*_xlfn.XLOOKUP($E329, EFs!$A:$A, EFs!$F:$F)*1000</f>
        <v>0</v>
      </c>
      <c r="AB329" s="45">
        <f>P329*_xlfn.XLOOKUP($E329, EFs!$A:$A, EFs!$F:$F)*1000</f>
        <v>0</v>
      </c>
      <c r="AC329" s="45">
        <f>Q329*_xlfn.XLOOKUP($E329, EFs!$A:$A, EFs!$F:$F)*1000</f>
        <v>0</v>
      </c>
      <c r="AD329" s="45">
        <f>R329*_xlfn.XLOOKUP($E329, EFs!$A:$A, EFs!$F:$F)*1000</f>
        <v>0</v>
      </c>
      <c r="AE329" s="45">
        <f>S329*_xlfn.XLOOKUP($E329, EFs!$A:$A, EFs!$F:$F)*1000</f>
        <v>0</v>
      </c>
      <c r="AF329" s="34">
        <f t="shared" si="8"/>
        <v>0</v>
      </c>
      <c r="AG329" s="44"/>
      <c r="AH329" s="44"/>
      <c r="AI329" s="44"/>
    </row>
    <row r="330" spans="1:35" ht="18" hidden="1" customHeight="1" outlineLevel="1" x14ac:dyDescent="0.3">
      <c r="A330" s="53"/>
      <c r="B330" s="53"/>
      <c r="C330" s="27" t="str">
        <f>'Index Formatting'!$I$33</f>
        <v>O</v>
      </c>
      <c r="D330" s="50"/>
      <c r="E330" s="28">
        <v>487</v>
      </c>
      <c r="F330" s="28" t="s">
        <v>69</v>
      </c>
      <c r="G330" s="28" t="s">
        <v>70</v>
      </c>
      <c r="H330" s="44"/>
      <c r="I330" s="44"/>
      <c r="J330" s="44"/>
      <c r="K330" s="44"/>
      <c r="L330" s="44"/>
      <c r="M330" s="44"/>
      <c r="N330" s="44"/>
      <c r="O330" s="44"/>
      <c r="P330" s="44"/>
      <c r="Q330" s="44"/>
      <c r="R330" s="44"/>
      <c r="S330" s="44"/>
      <c r="T330" s="45">
        <f>H330*_xlfn.XLOOKUP($E330, EFs!$A:$A, EFs!$F:$F)*1000</f>
        <v>0</v>
      </c>
      <c r="U330" s="45">
        <f>I330*_xlfn.XLOOKUP($E330, EFs!$A:$A, EFs!$F:$F)*1000</f>
        <v>0</v>
      </c>
      <c r="V330" s="45">
        <f>J330*_xlfn.XLOOKUP($E330, EFs!$A:$A, EFs!$F:$F)*1000</f>
        <v>0</v>
      </c>
      <c r="W330" s="45">
        <f>K330*_xlfn.XLOOKUP($E330, EFs!$A:$A, EFs!$F:$F)*1000</f>
        <v>0</v>
      </c>
      <c r="X330" s="45">
        <f>L330*_xlfn.XLOOKUP($E330, EFs!$A:$A, EFs!$F:$F)*1000</f>
        <v>0</v>
      </c>
      <c r="Y330" s="45">
        <f>M330*_xlfn.XLOOKUP($E330, EFs!$A:$A, EFs!$F:$F)*1000</f>
        <v>0</v>
      </c>
      <c r="Z330" s="45">
        <f>N330*_xlfn.XLOOKUP($E330, EFs!$A:$A, EFs!$F:$F)*1000</f>
        <v>0</v>
      </c>
      <c r="AA330" s="45">
        <f>O330*_xlfn.XLOOKUP($E330, EFs!$A:$A, EFs!$F:$F)*1000</f>
        <v>0</v>
      </c>
      <c r="AB330" s="45">
        <f>P330*_xlfn.XLOOKUP($E330, EFs!$A:$A, EFs!$F:$F)*1000</f>
        <v>0</v>
      </c>
      <c r="AC330" s="45">
        <f>Q330*_xlfn.XLOOKUP($E330, EFs!$A:$A, EFs!$F:$F)*1000</f>
        <v>0</v>
      </c>
      <c r="AD330" s="45">
        <f>R330*_xlfn.XLOOKUP($E330, EFs!$A:$A, EFs!$F:$F)*1000</f>
        <v>0</v>
      </c>
      <c r="AE330" s="45">
        <f>S330*_xlfn.XLOOKUP($E330, EFs!$A:$A, EFs!$F:$F)*1000</f>
        <v>0</v>
      </c>
      <c r="AF330" s="34">
        <f t="shared" si="8"/>
        <v>0</v>
      </c>
      <c r="AG330" s="44"/>
      <c r="AH330" s="44"/>
      <c r="AI330" s="44"/>
    </row>
    <row r="331" spans="1:35" ht="18" hidden="1" customHeight="1" outlineLevel="1" x14ac:dyDescent="0.3">
      <c r="A331" s="53"/>
      <c r="B331" s="53"/>
      <c r="C331" s="27" t="str">
        <f>'Index Formatting'!$I$33</f>
        <v>O</v>
      </c>
      <c r="D331" s="50"/>
      <c r="E331" s="28">
        <v>488</v>
      </c>
      <c r="F331" s="28" t="s">
        <v>71</v>
      </c>
      <c r="G331" s="28" t="s">
        <v>70</v>
      </c>
      <c r="H331" s="44"/>
      <c r="I331" s="44"/>
      <c r="J331" s="44"/>
      <c r="K331" s="44"/>
      <c r="L331" s="44"/>
      <c r="M331" s="44"/>
      <c r="N331" s="44"/>
      <c r="O331" s="44"/>
      <c r="P331" s="44"/>
      <c r="Q331" s="44"/>
      <c r="R331" s="44"/>
      <c r="S331" s="44"/>
      <c r="T331" s="45">
        <f>H331*_xlfn.XLOOKUP($E331, EFs!$A:$A, EFs!$F:$F)*1000</f>
        <v>0</v>
      </c>
      <c r="U331" s="45">
        <f>I331*_xlfn.XLOOKUP($E331, EFs!$A:$A, EFs!$F:$F)*1000</f>
        <v>0</v>
      </c>
      <c r="V331" s="45">
        <f>J331*_xlfn.XLOOKUP($E331, EFs!$A:$A, EFs!$F:$F)*1000</f>
        <v>0</v>
      </c>
      <c r="W331" s="45">
        <f>K331*_xlfn.XLOOKUP($E331, EFs!$A:$A, EFs!$F:$F)*1000</f>
        <v>0</v>
      </c>
      <c r="X331" s="45">
        <f>L331*_xlfn.XLOOKUP($E331, EFs!$A:$A, EFs!$F:$F)*1000</f>
        <v>0</v>
      </c>
      <c r="Y331" s="45">
        <f>M331*_xlfn.XLOOKUP($E331, EFs!$A:$A, EFs!$F:$F)*1000</f>
        <v>0</v>
      </c>
      <c r="Z331" s="45">
        <f>N331*_xlfn.XLOOKUP($E331, EFs!$A:$A, EFs!$F:$F)*1000</f>
        <v>0</v>
      </c>
      <c r="AA331" s="45">
        <f>O331*_xlfn.XLOOKUP($E331, EFs!$A:$A, EFs!$F:$F)*1000</f>
        <v>0</v>
      </c>
      <c r="AB331" s="45">
        <f>P331*_xlfn.XLOOKUP($E331, EFs!$A:$A, EFs!$F:$F)*1000</f>
        <v>0</v>
      </c>
      <c r="AC331" s="45">
        <f>Q331*_xlfn.XLOOKUP($E331, EFs!$A:$A, EFs!$F:$F)*1000</f>
        <v>0</v>
      </c>
      <c r="AD331" s="45">
        <f>R331*_xlfn.XLOOKUP($E331, EFs!$A:$A, EFs!$F:$F)*1000</f>
        <v>0</v>
      </c>
      <c r="AE331" s="45">
        <f>S331*_xlfn.XLOOKUP($E331, EFs!$A:$A, EFs!$F:$F)*1000</f>
        <v>0</v>
      </c>
      <c r="AF331" s="34">
        <f t="shared" si="8"/>
        <v>0</v>
      </c>
      <c r="AG331" s="44"/>
      <c r="AH331" s="44"/>
      <c r="AI331" s="44"/>
    </row>
    <row r="332" spans="1:35" ht="18" hidden="1" customHeight="1" outlineLevel="1" x14ac:dyDescent="0.3">
      <c r="A332" s="54"/>
      <c r="B332" s="54"/>
      <c r="C332" s="27" t="str">
        <f>'Index Formatting'!$I$33</f>
        <v>O</v>
      </c>
      <c r="D332" s="50"/>
      <c r="E332" s="28">
        <v>489</v>
      </c>
      <c r="F332" s="28" t="s">
        <v>79</v>
      </c>
      <c r="G332" s="28" t="s">
        <v>70</v>
      </c>
      <c r="H332" s="44"/>
      <c r="I332" s="44"/>
      <c r="J332" s="44"/>
      <c r="K332" s="44"/>
      <c r="L332" s="44"/>
      <c r="M332" s="44"/>
      <c r="N332" s="44"/>
      <c r="O332" s="44"/>
      <c r="P332" s="44"/>
      <c r="Q332" s="44"/>
      <c r="R332" s="44"/>
      <c r="S332" s="44"/>
      <c r="T332" s="45">
        <f>H332*_xlfn.XLOOKUP($E332, EFs!$A:$A, EFs!$F:$F)*1000</f>
        <v>0</v>
      </c>
      <c r="U332" s="45">
        <f>I332*_xlfn.XLOOKUP($E332, EFs!$A:$A, EFs!$F:$F)*1000</f>
        <v>0</v>
      </c>
      <c r="V332" s="45">
        <f>J332*_xlfn.XLOOKUP($E332, EFs!$A:$A, EFs!$F:$F)*1000</f>
        <v>0</v>
      </c>
      <c r="W332" s="45">
        <f>K332*_xlfn.XLOOKUP($E332, EFs!$A:$A, EFs!$F:$F)*1000</f>
        <v>0</v>
      </c>
      <c r="X332" s="45">
        <f>L332*_xlfn.XLOOKUP($E332, EFs!$A:$A, EFs!$F:$F)*1000</f>
        <v>0</v>
      </c>
      <c r="Y332" s="45">
        <f>M332*_xlfn.XLOOKUP($E332, EFs!$A:$A, EFs!$F:$F)*1000</f>
        <v>0</v>
      </c>
      <c r="Z332" s="45">
        <f>N332*_xlfn.XLOOKUP($E332, EFs!$A:$A, EFs!$F:$F)*1000</f>
        <v>0</v>
      </c>
      <c r="AA332" s="45">
        <f>O332*_xlfn.XLOOKUP($E332, EFs!$A:$A, EFs!$F:$F)*1000</f>
        <v>0</v>
      </c>
      <c r="AB332" s="45">
        <f>P332*_xlfn.XLOOKUP($E332, EFs!$A:$A, EFs!$F:$F)*1000</f>
        <v>0</v>
      </c>
      <c r="AC332" s="45">
        <f>Q332*_xlfn.XLOOKUP($E332, EFs!$A:$A, EFs!$F:$F)*1000</f>
        <v>0</v>
      </c>
      <c r="AD332" s="45">
        <f>R332*_xlfn.XLOOKUP($E332, EFs!$A:$A, EFs!$F:$F)*1000</f>
        <v>0</v>
      </c>
      <c r="AE332" s="45">
        <f>S332*_xlfn.XLOOKUP($E332, EFs!$A:$A, EFs!$F:$F)*1000</f>
        <v>0</v>
      </c>
      <c r="AF332" s="34">
        <f t="shared" si="8"/>
        <v>0</v>
      </c>
      <c r="AG332" s="44"/>
      <c r="AH332" s="44"/>
      <c r="AI332" s="44"/>
    </row>
    <row r="333" spans="1:35" ht="18" customHeight="1" collapsed="1" x14ac:dyDescent="0.3">
      <c r="A333" s="55" t="s">
        <v>43</v>
      </c>
      <c r="B333" s="56"/>
      <c r="C333" s="56"/>
      <c r="D333" s="56"/>
      <c r="E333" s="56"/>
      <c r="F333" s="56"/>
      <c r="G333" s="57"/>
      <c r="H333" s="41"/>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3"/>
      <c r="AF333" s="34">
        <f>SUM(AF334:AF335)</f>
        <v>0</v>
      </c>
      <c r="AG333" s="44"/>
      <c r="AH333" s="44"/>
      <c r="AI333" s="44"/>
    </row>
    <row r="334" spans="1:35" ht="18" hidden="1" customHeight="1" outlineLevel="1" x14ac:dyDescent="0.3">
      <c r="A334" s="52">
        <v>18</v>
      </c>
      <c r="B334" s="52" t="s">
        <v>43</v>
      </c>
      <c r="C334" s="27" t="str">
        <f>'Index Formatting'!$I$35</f>
        <v>O</v>
      </c>
      <c r="D334" s="50" t="s">
        <v>43</v>
      </c>
      <c r="E334" s="28">
        <v>490</v>
      </c>
      <c r="F334" s="28" t="s">
        <v>67</v>
      </c>
      <c r="G334" s="28" t="s">
        <v>54</v>
      </c>
      <c r="H334" s="44"/>
      <c r="I334" s="44"/>
      <c r="J334" s="44"/>
      <c r="K334" s="44"/>
      <c r="L334" s="44"/>
      <c r="M334" s="44"/>
      <c r="N334" s="44"/>
      <c r="O334" s="44"/>
      <c r="P334" s="44"/>
      <c r="Q334" s="44"/>
      <c r="R334" s="44"/>
      <c r="S334" s="44"/>
      <c r="T334" s="45">
        <f>H334*_xlfn.XLOOKUP($E334, EFs!$A:$A, EFs!$F:$F)*1000</f>
        <v>0</v>
      </c>
      <c r="U334" s="45">
        <f>I334*_xlfn.XLOOKUP($E334, EFs!$A:$A, EFs!$F:$F)*1000</f>
        <v>0</v>
      </c>
      <c r="V334" s="45">
        <f>J334*_xlfn.XLOOKUP($E334, EFs!$A:$A, EFs!$F:$F)*1000</f>
        <v>0</v>
      </c>
      <c r="W334" s="45">
        <f>K334*_xlfn.XLOOKUP($E334, EFs!$A:$A, EFs!$F:$F)*1000</f>
        <v>0</v>
      </c>
      <c r="X334" s="45">
        <f>L334*_xlfn.XLOOKUP($E334, EFs!$A:$A, EFs!$F:$F)*1000</f>
        <v>0</v>
      </c>
      <c r="Y334" s="45">
        <f>M334*_xlfn.XLOOKUP($E334, EFs!$A:$A, EFs!$F:$F)*1000</f>
        <v>0</v>
      </c>
      <c r="Z334" s="45">
        <f>N334*_xlfn.XLOOKUP($E334, EFs!$A:$A, EFs!$F:$F)*1000</f>
        <v>0</v>
      </c>
      <c r="AA334" s="45">
        <f>O334*_xlfn.XLOOKUP($E334, EFs!$A:$A, EFs!$F:$F)*1000</f>
        <v>0</v>
      </c>
      <c r="AB334" s="45">
        <f>P334*_xlfn.XLOOKUP($E334, EFs!$A:$A, EFs!$F:$F)*1000</f>
        <v>0</v>
      </c>
      <c r="AC334" s="45">
        <f>Q334*_xlfn.XLOOKUP($E334, EFs!$A:$A, EFs!$F:$F)*1000</f>
        <v>0</v>
      </c>
      <c r="AD334" s="45">
        <f>R334*_xlfn.XLOOKUP($E334, EFs!$A:$A, EFs!$F:$F)*1000</f>
        <v>0</v>
      </c>
      <c r="AE334" s="45">
        <f>S334*_xlfn.XLOOKUP($E334, EFs!$A:$A, EFs!$F:$F)*1000</f>
        <v>0</v>
      </c>
      <c r="AF334" s="34">
        <f t="shared" si="8"/>
        <v>0</v>
      </c>
      <c r="AG334" s="44"/>
      <c r="AH334" s="44"/>
      <c r="AI334" s="44"/>
    </row>
    <row r="335" spans="1:35" ht="18" hidden="1" customHeight="1" outlineLevel="1" x14ac:dyDescent="0.3">
      <c r="A335" s="54"/>
      <c r="B335" s="54"/>
      <c r="C335" s="27" t="str">
        <f>'Index Formatting'!I34</f>
        <v>M</v>
      </c>
      <c r="D335" s="50"/>
      <c r="E335" s="28">
        <v>491</v>
      </c>
      <c r="F335" s="28" t="s">
        <v>66</v>
      </c>
      <c r="G335" s="28" t="s">
        <v>54</v>
      </c>
      <c r="H335" s="44"/>
      <c r="I335" s="44"/>
      <c r="J335" s="44"/>
      <c r="K335" s="44"/>
      <c r="L335" s="44"/>
      <c r="M335" s="44"/>
      <c r="N335" s="44"/>
      <c r="O335" s="44"/>
      <c r="P335" s="44"/>
      <c r="Q335" s="44"/>
      <c r="R335" s="44"/>
      <c r="S335" s="44"/>
      <c r="T335" s="45">
        <f>H335*_xlfn.XLOOKUP($E335, EFs!$A:$A, EFs!$F:$F)*1000</f>
        <v>0</v>
      </c>
      <c r="U335" s="45">
        <f>I335*_xlfn.XLOOKUP($E335, EFs!$A:$A, EFs!$F:$F)*1000</f>
        <v>0</v>
      </c>
      <c r="V335" s="45">
        <f>J335*_xlfn.XLOOKUP($E335, EFs!$A:$A, EFs!$F:$F)*1000</f>
        <v>0</v>
      </c>
      <c r="W335" s="45">
        <f>K335*_xlfn.XLOOKUP($E335, EFs!$A:$A, EFs!$F:$F)*1000</f>
        <v>0</v>
      </c>
      <c r="X335" s="45">
        <f>L335*_xlfn.XLOOKUP($E335, EFs!$A:$A, EFs!$F:$F)*1000</f>
        <v>0</v>
      </c>
      <c r="Y335" s="45">
        <f>M335*_xlfn.XLOOKUP($E335, EFs!$A:$A, EFs!$F:$F)*1000</f>
        <v>0</v>
      </c>
      <c r="Z335" s="45">
        <f>N335*_xlfn.XLOOKUP($E335, EFs!$A:$A, EFs!$F:$F)*1000</f>
        <v>0</v>
      </c>
      <c r="AA335" s="45">
        <f>O335*_xlfn.XLOOKUP($E335, EFs!$A:$A, EFs!$F:$F)*1000</f>
        <v>0</v>
      </c>
      <c r="AB335" s="45">
        <f>P335*_xlfn.XLOOKUP($E335, EFs!$A:$A, EFs!$F:$F)*1000</f>
        <v>0</v>
      </c>
      <c r="AC335" s="45">
        <f>Q335*_xlfn.XLOOKUP($E335, EFs!$A:$A, EFs!$F:$F)*1000</f>
        <v>0</v>
      </c>
      <c r="AD335" s="45">
        <f>R335*_xlfn.XLOOKUP($E335, EFs!$A:$A, EFs!$F:$F)*1000</f>
        <v>0</v>
      </c>
      <c r="AE335" s="45">
        <f>S335*_xlfn.XLOOKUP($E335, EFs!$A:$A, EFs!$F:$F)*1000</f>
        <v>0</v>
      </c>
      <c r="AF335" s="34">
        <f t="shared" si="8"/>
        <v>0</v>
      </c>
      <c r="AG335" s="44"/>
      <c r="AH335" s="44"/>
      <c r="AI335" s="44"/>
    </row>
    <row r="336" spans="1:35" collapsed="1" x14ac:dyDescent="0.3"/>
  </sheetData>
  <mergeCells count="119">
    <mergeCell ref="A322:A332"/>
    <mergeCell ref="A334:A335"/>
    <mergeCell ref="B334:B335"/>
    <mergeCell ref="A333:G333"/>
    <mergeCell ref="A294:A301"/>
    <mergeCell ref="A289:A292"/>
    <mergeCell ref="A271:A287"/>
    <mergeCell ref="A321:G321"/>
    <mergeCell ref="D275:D282"/>
    <mergeCell ref="B317:B320"/>
    <mergeCell ref="D334:D335"/>
    <mergeCell ref="D329:D332"/>
    <mergeCell ref="D323:D327"/>
    <mergeCell ref="D318:D320"/>
    <mergeCell ref="A317:A320"/>
    <mergeCell ref="A303:A315"/>
    <mergeCell ref="A316:G316"/>
    <mergeCell ref="B322:B332"/>
    <mergeCell ref="B303:B315"/>
    <mergeCell ref="D307:D315"/>
    <mergeCell ref="D303:D306"/>
    <mergeCell ref="D296:D301"/>
    <mergeCell ref="D294:D295"/>
    <mergeCell ref="D290:D292"/>
    <mergeCell ref="A20:A117"/>
    <mergeCell ref="A19:G19"/>
    <mergeCell ref="A118:G118"/>
    <mergeCell ref="A126:G126"/>
    <mergeCell ref="A133:G133"/>
    <mergeCell ref="A151:G151"/>
    <mergeCell ref="D199:D202"/>
    <mergeCell ref="D195:D197"/>
    <mergeCell ref="A199:A235"/>
    <mergeCell ref="A152:A177"/>
    <mergeCell ref="A134:A150"/>
    <mergeCell ref="A127:A132"/>
    <mergeCell ref="A119:A125"/>
    <mergeCell ref="A178:G178"/>
    <mergeCell ref="A198:G198"/>
    <mergeCell ref="D82:D89"/>
    <mergeCell ref="D103:D105"/>
    <mergeCell ref="D108:D113"/>
    <mergeCell ref="D114:D117"/>
    <mergeCell ref="D128:D129"/>
    <mergeCell ref="B127:B132"/>
    <mergeCell ref="B134:B150"/>
    <mergeCell ref="B152:B177"/>
    <mergeCell ref="D130:D132"/>
    <mergeCell ref="D134:D137"/>
    <mergeCell ref="D138:D142"/>
    <mergeCell ref="D143:D145"/>
    <mergeCell ref="D146:D150"/>
    <mergeCell ref="D119:D120"/>
    <mergeCell ref="D121:D122"/>
    <mergeCell ref="D123:D125"/>
    <mergeCell ref="D176:D177"/>
    <mergeCell ref="D152:D155"/>
    <mergeCell ref="D156:D167"/>
    <mergeCell ref="D168:D175"/>
    <mergeCell ref="A236:G236"/>
    <mergeCell ref="D256:D261"/>
    <mergeCell ref="A244:A261"/>
    <mergeCell ref="A237:A242"/>
    <mergeCell ref="A243:G243"/>
    <mergeCell ref="A262:G262"/>
    <mergeCell ref="A270:G270"/>
    <mergeCell ref="D263:D264"/>
    <mergeCell ref="A263:A269"/>
    <mergeCell ref="D248:D255"/>
    <mergeCell ref="D244:D247"/>
    <mergeCell ref="D237:D242"/>
    <mergeCell ref="D91:D102"/>
    <mergeCell ref="D44:D50"/>
    <mergeCell ref="D51:D81"/>
    <mergeCell ref="D283:D287"/>
    <mergeCell ref="A288:G288"/>
    <mergeCell ref="D267:D269"/>
    <mergeCell ref="D265:D266"/>
    <mergeCell ref="A293:G293"/>
    <mergeCell ref="A302:G302"/>
    <mergeCell ref="D271:D274"/>
    <mergeCell ref="B179:B197"/>
    <mergeCell ref="B199:B235"/>
    <mergeCell ref="B237:B242"/>
    <mergeCell ref="D179:D182"/>
    <mergeCell ref="D184:D193"/>
    <mergeCell ref="B244:B261"/>
    <mergeCell ref="B263:B269"/>
    <mergeCell ref="B271:B287"/>
    <mergeCell ref="B289:B292"/>
    <mergeCell ref="B294:B301"/>
    <mergeCell ref="A179:A197"/>
    <mergeCell ref="D231:D235"/>
    <mergeCell ref="D228:D230"/>
    <mergeCell ref="D203:D227"/>
    <mergeCell ref="AG1:AG2"/>
    <mergeCell ref="AH1:AH2"/>
    <mergeCell ref="AI1:AI2"/>
    <mergeCell ref="AF1:AF2"/>
    <mergeCell ref="A3:G3"/>
    <mergeCell ref="B4:B18"/>
    <mergeCell ref="A4:A18"/>
    <mergeCell ref="B20:B117"/>
    <mergeCell ref="B119:B125"/>
    <mergeCell ref="D20:D22"/>
    <mergeCell ref="D23:D26"/>
    <mergeCell ref="D8:D10"/>
    <mergeCell ref="D11:D18"/>
    <mergeCell ref="H1:S1"/>
    <mergeCell ref="T1:AE1"/>
    <mergeCell ref="A1:B2"/>
    <mergeCell ref="C1:D2"/>
    <mergeCell ref="E1:F2"/>
    <mergeCell ref="G1:G2"/>
    <mergeCell ref="D4:D7"/>
    <mergeCell ref="D36:D38"/>
    <mergeCell ref="D39:D43"/>
    <mergeCell ref="D27:D31"/>
    <mergeCell ref="D32:D35"/>
  </mergeCells>
  <conditionalFormatting sqref="A3:G3">
    <cfRule type="containsText" dxfId="23" priority="37" operator="containsText" text="(Optional)">
      <formula>NOT(ISERROR(SEARCH("(Optional)",A3)))</formula>
    </cfRule>
  </conditionalFormatting>
  <conditionalFormatting sqref="A19:G19">
    <cfRule type="containsText" dxfId="22" priority="17" operator="containsText" text="(Optional)">
      <formula>NOT(ISERROR(SEARCH("(Optional)",A19)))</formula>
    </cfRule>
  </conditionalFormatting>
  <conditionalFormatting sqref="A118:G118">
    <cfRule type="containsText" dxfId="21" priority="16" operator="containsText" text="(Optional)">
      <formula>NOT(ISERROR(SEARCH("(Optional)",A118)))</formula>
    </cfRule>
  </conditionalFormatting>
  <conditionalFormatting sqref="A126:G126">
    <cfRule type="containsText" dxfId="20" priority="15" operator="containsText" text="(Optional)">
      <formula>NOT(ISERROR(SEARCH("(Optional)",A126)))</formula>
    </cfRule>
  </conditionalFormatting>
  <conditionalFormatting sqref="A133:G133">
    <cfRule type="containsText" dxfId="19" priority="14" operator="containsText" text="(Optional)">
      <formula>NOT(ISERROR(SEARCH("(Optional)",A133)))</formula>
    </cfRule>
  </conditionalFormatting>
  <conditionalFormatting sqref="A151:G151">
    <cfRule type="containsText" dxfId="18" priority="13" operator="containsText" text="(Optional)">
      <formula>NOT(ISERROR(SEARCH("(Optional)",A151)))</formula>
    </cfRule>
  </conditionalFormatting>
  <conditionalFormatting sqref="A178:G178">
    <cfRule type="containsText" dxfId="17" priority="12" operator="containsText" text="(Optional)">
      <formula>NOT(ISERROR(SEARCH("(Optional)",A178)))</formula>
    </cfRule>
  </conditionalFormatting>
  <conditionalFormatting sqref="A198:G198">
    <cfRule type="containsText" dxfId="16" priority="11" operator="containsText" text="(Optional)">
      <formula>NOT(ISERROR(SEARCH("(Optional)",A198)))</formula>
    </cfRule>
  </conditionalFormatting>
  <conditionalFormatting sqref="A236:G236">
    <cfRule type="containsText" dxfId="15" priority="10" operator="containsText" text="(Optional)">
      <formula>NOT(ISERROR(SEARCH("(Optional)",A236)))</formula>
    </cfRule>
  </conditionalFormatting>
  <conditionalFormatting sqref="A243:G243">
    <cfRule type="containsText" dxfId="14" priority="9" operator="containsText" text="(Optional)">
      <formula>NOT(ISERROR(SEARCH("(Optional)",A243)))</formula>
    </cfRule>
  </conditionalFormatting>
  <conditionalFormatting sqref="A262:G262">
    <cfRule type="containsText" dxfId="13" priority="8" operator="containsText" text="(Optional)">
      <formula>NOT(ISERROR(SEARCH("(Optional)",A262)))</formula>
    </cfRule>
  </conditionalFormatting>
  <conditionalFormatting sqref="A270:G270">
    <cfRule type="containsText" dxfId="12" priority="7" operator="containsText" text="(Optional)">
      <formula>NOT(ISERROR(SEARCH("(Optional)",A270)))</formula>
    </cfRule>
  </conditionalFormatting>
  <conditionalFormatting sqref="A288:G288">
    <cfRule type="containsText" dxfId="11" priority="6" operator="containsText" text="(Optional)">
      <formula>NOT(ISERROR(SEARCH("(Optional)",A288)))</formula>
    </cfRule>
  </conditionalFormatting>
  <conditionalFormatting sqref="A293:G293">
    <cfRule type="containsText" dxfId="10" priority="5" operator="containsText" text="(Optional)">
      <formula>NOT(ISERROR(SEARCH("(Optional)",A293)))</formula>
    </cfRule>
  </conditionalFormatting>
  <conditionalFormatting sqref="A302:G302">
    <cfRule type="containsText" dxfId="9" priority="4" operator="containsText" text="(Optional)">
      <formula>NOT(ISERROR(SEARCH("(Optional)",A302)))</formula>
    </cfRule>
  </conditionalFormatting>
  <conditionalFormatting sqref="A316:G316">
    <cfRule type="containsText" dxfId="8" priority="3" operator="containsText" text="(Optional)">
      <formula>NOT(ISERROR(SEARCH("(Optional)",A316)))</formula>
    </cfRule>
  </conditionalFormatting>
  <conditionalFormatting sqref="A321:G321">
    <cfRule type="containsText" dxfId="7" priority="2" operator="containsText" text="(Optional)">
      <formula>NOT(ISERROR(SEARCH("(Optional)",A321)))</formula>
    </cfRule>
  </conditionalFormatting>
  <conditionalFormatting sqref="A333:G333">
    <cfRule type="containsText" dxfId="6" priority="1" operator="containsText" text="(Optional)">
      <formula>NOT(ISERROR(SEARCH("(Optional)",A333)))</formula>
    </cfRule>
  </conditionalFormatting>
  <conditionalFormatting sqref="C1:C1048576">
    <cfRule type="cellIs" dxfId="5" priority="18" operator="equal">
      <formula>"O"</formula>
    </cfRule>
    <cfRule type="cellIs" dxfId="4" priority="19" operator="equal">
      <formula>"M"</formula>
    </cfRule>
  </conditionalFormatting>
  <conditionalFormatting sqref="I2:AE2">
    <cfRule type="containsBlanks" dxfId="3" priority="38">
      <formula>LEN(TRIM(I2))=0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231AF1D-C38A-4CCE-BE92-2982B87962D1}">
          <x14:formula1>
            <xm:f>Lookups!$B$1:$B$27</xm:f>
          </x14:formula1>
          <xm:sqref>F4:F7 F32:F35 F134:F137 F152:F155 F199:F202 F244:F247 F271:F274 F303:F306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CB1F6-008C-4473-913D-265715B5AA7F}">
  <dimension ref="A1:B27"/>
  <sheetViews>
    <sheetView workbookViewId="0"/>
  </sheetViews>
  <sheetFormatPr defaultRowHeight="14.4" x14ac:dyDescent="0.3"/>
  <sheetData>
    <row r="1" spans="1:2" x14ac:dyDescent="0.3">
      <c r="A1">
        <v>0</v>
      </c>
      <c r="B1" t="s">
        <v>101</v>
      </c>
    </row>
    <row r="2" spans="1:2" x14ac:dyDescent="0.3">
      <c r="A2">
        <v>1</v>
      </c>
      <c r="B2" t="s">
        <v>339</v>
      </c>
    </row>
    <row r="3" spans="1:2" x14ac:dyDescent="0.3">
      <c r="A3">
        <v>2</v>
      </c>
      <c r="B3" t="s">
        <v>222</v>
      </c>
    </row>
    <row r="4" spans="1:2" x14ac:dyDescent="0.3">
      <c r="A4">
        <v>3</v>
      </c>
      <c r="B4" t="s">
        <v>340</v>
      </c>
    </row>
    <row r="5" spans="1:2" x14ac:dyDescent="0.3">
      <c r="A5">
        <v>4</v>
      </c>
      <c r="B5" t="s">
        <v>341</v>
      </c>
    </row>
    <row r="6" spans="1:2" x14ac:dyDescent="0.3">
      <c r="A6">
        <v>5</v>
      </c>
      <c r="B6" t="s">
        <v>342</v>
      </c>
    </row>
    <row r="7" spans="1:2" x14ac:dyDescent="0.3">
      <c r="A7">
        <v>6</v>
      </c>
      <c r="B7" t="s">
        <v>343</v>
      </c>
    </row>
    <row r="8" spans="1:2" x14ac:dyDescent="0.3">
      <c r="A8">
        <v>7</v>
      </c>
      <c r="B8" t="s">
        <v>344</v>
      </c>
    </row>
    <row r="9" spans="1:2" x14ac:dyDescent="0.3">
      <c r="A9">
        <v>8</v>
      </c>
      <c r="B9" t="s">
        <v>345</v>
      </c>
    </row>
    <row r="10" spans="1:2" x14ac:dyDescent="0.3">
      <c r="A10">
        <v>9</v>
      </c>
      <c r="B10" t="s">
        <v>346</v>
      </c>
    </row>
    <row r="11" spans="1:2" x14ac:dyDescent="0.3">
      <c r="A11">
        <v>10</v>
      </c>
      <c r="B11" t="s">
        <v>347</v>
      </c>
    </row>
    <row r="12" spans="1:2" x14ac:dyDescent="0.3">
      <c r="A12">
        <v>11</v>
      </c>
      <c r="B12" t="s">
        <v>348</v>
      </c>
    </row>
    <row r="13" spans="1:2" x14ac:dyDescent="0.3">
      <c r="A13">
        <v>12</v>
      </c>
      <c r="B13" t="s">
        <v>349</v>
      </c>
    </row>
    <row r="14" spans="1:2" x14ac:dyDescent="0.3">
      <c r="A14">
        <v>13</v>
      </c>
      <c r="B14" t="s">
        <v>350</v>
      </c>
    </row>
    <row r="15" spans="1:2" x14ac:dyDescent="0.3">
      <c r="A15">
        <v>14</v>
      </c>
      <c r="B15" t="s">
        <v>351</v>
      </c>
    </row>
    <row r="16" spans="1:2" x14ac:dyDescent="0.3">
      <c r="A16">
        <v>15</v>
      </c>
      <c r="B16" t="s">
        <v>352</v>
      </c>
    </row>
    <row r="17" spans="1:2" x14ac:dyDescent="0.3">
      <c r="A17">
        <v>16</v>
      </c>
      <c r="B17" t="s">
        <v>353</v>
      </c>
    </row>
    <row r="18" spans="1:2" x14ac:dyDescent="0.3">
      <c r="A18">
        <v>17</v>
      </c>
      <c r="B18" t="s">
        <v>354</v>
      </c>
    </row>
    <row r="19" spans="1:2" x14ac:dyDescent="0.3">
      <c r="A19">
        <v>18</v>
      </c>
      <c r="B19" t="s">
        <v>355</v>
      </c>
    </row>
    <row r="20" spans="1:2" x14ac:dyDescent="0.3">
      <c r="A20">
        <v>19</v>
      </c>
      <c r="B20" t="s">
        <v>356</v>
      </c>
    </row>
    <row r="21" spans="1:2" x14ac:dyDescent="0.3">
      <c r="A21">
        <v>20</v>
      </c>
      <c r="B21" t="s">
        <v>357</v>
      </c>
    </row>
    <row r="22" spans="1:2" x14ac:dyDescent="0.3">
      <c r="A22">
        <v>21</v>
      </c>
      <c r="B22" t="s">
        <v>358</v>
      </c>
    </row>
    <row r="23" spans="1:2" x14ac:dyDescent="0.3">
      <c r="A23">
        <v>22</v>
      </c>
      <c r="B23" t="s">
        <v>359</v>
      </c>
    </row>
    <row r="24" spans="1:2" x14ac:dyDescent="0.3">
      <c r="A24">
        <v>23</v>
      </c>
      <c r="B24" t="s">
        <v>360</v>
      </c>
    </row>
    <row r="25" spans="1:2" x14ac:dyDescent="0.3">
      <c r="A25">
        <v>24</v>
      </c>
      <c r="B25" t="s">
        <v>361</v>
      </c>
    </row>
    <row r="26" spans="1:2" x14ac:dyDescent="0.3">
      <c r="A26">
        <v>25</v>
      </c>
      <c r="B26" t="s">
        <v>362</v>
      </c>
    </row>
    <row r="27" spans="1:2" x14ac:dyDescent="0.3">
      <c r="A27">
        <v>26</v>
      </c>
      <c r="B27" t="s">
        <v>363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4C76E-4506-4ECC-8660-7D8DE297A9A0}">
  <sheetPr codeName="Sheet9"/>
  <dimension ref="A1:R506"/>
  <sheetViews>
    <sheetView topLeftCell="J370" zoomScale="70" zoomScaleNormal="70" workbookViewId="0">
      <selection activeCell="P390" sqref="P390"/>
    </sheetView>
  </sheetViews>
  <sheetFormatPr defaultRowHeight="14.4" x14ac:dyDescent="0.3"/>
  <cols>
    <col min="1" max="1" width="6.6640625" bestFit="1" customWidth="1"/>
    <col min="2" max="2" width="48.88671875" bestFit="1" customWidth="1"/>
    <col min="3" max="3" width="27.88671875" bestFit="1" customWidth="1"/>
    <col min="4" max="4" width="61.88671875" bestFit="1" customWidth="1"/>
    <col min="5" max="5" width="22.33203125" bestFit="1" customWidth="1"/>
    <col min="6" max="6" width="21.6640625" bestFit="1" customWidth="1"/>
    <col min="7" max="7" width="28.6640625" bestFit="1" customWidth="1"/>
    <col min="8" max="8" width="37.44140625" bestFit="1" customWidth="1"/>
    <col min="9" max="9" width="65.6640625" bestFit="1" customWidth="1"/>
    <col min="10" max="10" width="48.88671875" bestFit="1" customWidth="1"/>
    <col min="11" max="11" width="27.88671875" bestFit="1" customWidth="1"/>
    <col min="12" max="12" width="61.88671875" bestFit="1" customWidth="1"/>
    <col min="13" max="13" width="22.33203125" bestFit="1" customWidth="1"/>
    <col min="14" max="14" width="21.6640625" bestFit="1" customWidth="1"/>
    <col min="15" max="15" width="28.6640625" bestFit="1" customWidth="1"/>
    <col min="16" max="16" width="37.44140625" bestFit="1" customWidth="1"/>
    <col min="17" max="17" width="65.6640625" bestFit="1" customWidth="1"/>
    <col min="18" max="18" width="7.44140625" bestFit="1" customWidth="1"/>
  </cols>
  <sheetData>
    <row r="1" spans="1:18" x14ac:dyDescent="0.3">
      <c r="B1" s="30" t="s">
        <v>44</v>
      </c>
      <c r="C1" s="30" t="s">
        <v>45</v>
      </c>
      <c r="D1" s="30" t="s">
        <v>46</v>
      </c>
      <c r="E1" s="30" t="s">
        <v>364</v>
      </c>
      <c r="F1" s="31" t="s">
        <v>365</v>
      </c>
      <c r="G1" s="30" t="s">
        <v>366</v>
      </c>
      <c r="H1" s="30" t="s">
        <v>367</v>
      </c>
      <c r="I1" s="30" t="s">
        <v>51</v>
      </c>
      <c r="J1" s="30" t="s">
        <v>44</v>
      </c>
      <c r="K1" s="30" t="s">
        <v>45</v>
      </c>
      <c r="L1" s="30" t="s">
        <v>46</v>
      </c>
      <c r="M1" s="30" t="s">
        <v>364</v>
      </c>
      <c r="N1" s="31" t="s">
        <v>365</v>
      </c>
      <c r="O1" s="30" t="s">
        <v>366</v>
      </c>
      <c r="P1" s="30" t="s">
        <v>367</v>
      </c>
      <c r="Q1" s="30" t="s">
        <v>51</v>
      </c>
    </row>
    <row r="2" spans="1:18" x14ac:dyDescent="0.3">
      <c r="A2">
        <v>1</v>
      </c>
      <c r="B2" t="s">
        <v>26</v>
      </c>
      <c r="C2" t="s">
        <v>71</v>
      </c>
      <c r="D2" t="s">
        <v>339</v>
      </c>
      <c r="E2" t="s">
        <v>70</v>
      </c>
      <c r="F2" s="32">
        <v>9.4468085106382979E-2</v>
      </c>
      <c r="G2" t="s">
        <v>368</v>
      </c>
      <c r="H2" t="s">
        <v>369</v>
      </c>
      <c r="I2" t="s">
        <v>370</v>
      </c>
      <c r="J2" t="s">
        <v>26</v>
      </c>
      <c r="K2" t="s">
        <v>71</v>
      </c>
      <c r="L2" t="s">
        <v>339</v>
      </c>
      <c r="M2" t="s">
        <v>70</v>
      </c>
      <c r="N2" s="32">
        <v>9.4468085106382979E-2</v>
      </c>
      <c r="O2" t="s">
        <v>368</v>
      </c>
      <c r="P2" t="s">
        <v>369</v>
      </c>
      <c r="Q2" t="s">
        <v>370</v>
      </c>
      <c r="R2" t="b">
        <f>D2=L2</f>
        <v>1</v>
      </c>
    </row>
    <row r="3" spans="1:18" x14ac:dyDescent="0.3">
      <c r="A3">
        <v>2</v>
      </c>
      <c r="B3" t="s">
        <v>26</v>
      </c>
      <c r="C3" t="s">
        <v>71</v>
      </c>
      <c r="D3" t="s">
        <v>222</v>
      </c>
      <c r="E3" t="s">
        <v>70</v>
      </c>
      <c r="F3" s="32">
        <v>8.5390070921985819E-2</v>
      </c>
      <c r="G3" t="s">
        <v>368</v>
      </c>
      <c r="H3" t="s">
        <v>369</v>
      </c>
      <c r="I3" t="s">
        <v>370</v>
      </c>
      <c r="J3" t="s">
        <v>26</v>
      </c>
      <c r="K3" t="s">
        <v>71</v>
      </c>
      <c r="L3" t="s">
        <v>222</v>
      </c>
      <c r="M3" t="s">
        <v>70</v>
      </c>
      <c r="N3" s="32">
        <v>8.5390070921985819E-2</v>
      </c>
      <c r="O3" t="s">
        <v>368</v>
      </c>
      <c r="P3" t="s">
        <v>369</v>
      </c>
      <c r="Q3" t="s">
        <v>370</v>
      </c>
      <c r="R3" t="b">
        <f t="shared" ref="R3:R66" si="0">D3=L3</f>
        <v>1</v>
      </c>
    </row>
    <row r="4" spans="1:18" x14ac:dyDescent="0.3">
      <c r="A4">
        <v>3</v>
      </c>
      <c r="B4" t="s">
        <v>26</v>
      </c>
      <c r="C4" t="s">
        <v>71</v>
      </c>
      <c r="D4" t="s">
        <v>340</v>
      </c>
      <c r="E4" t="s">
        <v>70</v>
      </c>
      <c r="F4" s="32">
        <v>8.085106382978724E-2</v>
      </c>
      <c r="G4" t="s">
        <v>368</v>
      </c>
      <c r="H4" t="s">
        <v>369</v>
      </c>
      <c r="I4" t="s">
        <v>370</v>
      </c>
      <c r="J4" t="s">
        <v>26</v>
      </c>
      <c r="K4" t="s">
        <v>71</v>
      </c>
      <c r="L4" t="s">
        <v>340</v>
      </c>
      <c r="M4" t="s">
        <v>70</v>
      </c>
      <c r="N4" s="32">
        <v>8.085106382978724E-2</v>
      </c>
      <c r="O4" t="s">
        <v>368</v>
      </c>
      <c r="P4" t="s">
        <v>369</v>
      </c>
      <c r="Q4" t="s">
        <v>370</v>
      </c>
      <c r="R4" t="b">
        <f t="shared" si="0"/>
        <v>1</v>
      </c>
    </row>
    <row r="5" spans="1:18" x14ac:dyDescent="0.3">
      <c r="A5">
        <v>4</v>
      </c>
      <c r="B5" t="s">
        <v>26</v>
      </c>
      <c r="C5" t="s">
        <v>71</v>
      </c>
      <c r="D5" t="s">
        <v>341</v>
      </c>
      <c r="E5" t="s">
        <v>70</v>
      </c>
      <c r="F5" s="32">
        <v>0.11276595744680851</v>
      </c>
      <c r="G5" t="s">
        <v>368</v>
      </c>
      <c r="H5" t="s">
        <v>369</v>
      </c>
      <c r="I5" t="s">
        <v>370</v>
      </c>
      <c r="J5" t="s">
        <v>26</v>
      </c>
      <c r="K5" t="s">
        <v>71</v>
      </c>
      <c r="L5" t="s">
        <v>341</v>
      </c>
      <c r="M5" t="s">
        <v>70</v>
      </c>
      <c r="N5" s="32">
        <v>0.11276595744680851</v>
      </c>
      <c r="O5" t="s">
        <v>368</v>
      </c>
      <c r="P5" t="s">
        <v>369</v>
      </c>
      <c r="Q5" t="s">
        <v>370</v>
      </c>
      <c r="R5" t="b">
        <f t="shared" si="0"/>
        <v>1</v>
      </c>
    </row>
    <row r="6" spans="1:18" x14ac:dyDescent="0.3">
      <c r="A6">
        <v>5</v>
      </c>
      <c r="B6" t="s">
        <v>26</v>
      </c>
      <c r="C6" t="s">
        <v>71</v>
      </c>
      <c r="D6" t="s">
        <v>342</v>
      </c>
      <c r="E6" t="s">
        <v>70</v>
      </c>
      <c r="F6" s="32">
        <v>0.1114406779661017</v>
      </c>
      <c r="G6" t="s">
        <v>368</v>
      </c>
      <c r="H6" t="s">
        <v>369</v>
      </c>
      <c r="I6" t="s">
        <v>370</v>
      </c>
      <c r="J6" t="s">
        <v>26</v>
      </c>
      <c r="K6" t="s">
        <v>71</v>
      </c>
      <c r="L6" t="s">
        <v>342</v>
      </c>
      <c r="M6" t="s">
        <v>70</v>
      </c>
      <c r="N6" s="32">
        <v>0.1114406779661017</v>
      </c>
      <c r="O6" t="s">
        <v>368</v>
      </c>
      <c r="P6" t="s">
        <v>369</v>
      </c>
      <c r="Q6" t="s">
        <v>370</v>
      </c>
      <c r="R6" t="b">
        <f t="shared" si="0"/>
        <v>1</v>
      </c>
    </row>
    <row r="7" spans="1:18" x14ac:dyDescent="0.3">
      <c r="A7">
        <v>6</v>
      </c>
      <c r="B7" t="s">
        <v>26</v>
      </c>
      <c r="C7" t="s">
        <v>71</v>
      </c>
      <c r="D7" t="s">
        <v>343</v>
      </c>
      <c r="E7" t="s">
        <v>70</v>
      </c>
      <c r="F7" s="32">
        <v>0.10042372881355932</v>
      </c>
      <c r="G7" t="s">
        <v>368</v>
      </c>
      <c r="H7" t="s">
        <v>369</v>
      </c>
      <c r="I7" t="s">
        <v>370</v>
      </c>
      <c r="J7" t="s">
        <v>26</v>
      </c>
      <c r="K7" t="s">
        <v>71</v>
      </c>
      <c r="L7" t="s">
        <v>343</v>
      </c>
      <c r="M7" t="s">
        <v>70</v>
      </c>
      <c r="N7" s="32">
        <v>0.10042372881355932</v>
      </c>
      <c r="O7" t="s">
        <v>368</v>
      </c>
      <c r="P7" t="s">
        <v>369</v>
      </c>
      <c r="Q7" t="s">
        <v>370</v>
      </c>
      <c r="R7" t="b">
        <f t="shared" si="0"/>
        <v>1</v>
      </c>
    </row>
    <row r="8" spans="1:18" x14ac:dyDescent="0.3">
      <c r="A8">
        <v>7</v>
      </c>
      <c r="B8" t="s">
        <v>26</v>
      </c>
      <c r="C8" t="s">
        <v>71</v>
      </c>
      <c r="D8" t="s">
        <v>344</v>
      </c>
      <c r="E8" t="s">
        <v>70</v>
      </c>
      <c r="F8" s="32">
        <v>9.4915254237288138E-2</v>
      </c>
      <c r="G8" t="s">
        <v>368</v>
      </c>
      <c r="H8" t="s">
        <v>369</v>
      </c>
      <c r="I8" t="s">
        <v>370</v>
      </c>
      <c r="J8" t="s">
        <v>26</v>
      </c>
      <c r="K8" t="s">
        <v>71</v>
      </c>
      <c r="L8" t="s">
        <v>344</v>
      </c>
      <c r="M8" t="s">
        <v>70</v>
      </c>
      <c r="N8" s="32">
        <v>9.4915254237288138E-2</v>
      </c>
      <c r="O8" t="s">
        <v>368</v>
      </c>
      <c r="P8" t="s">
        <v>369</v>
      </c>
      <c r="Q8" t="s">
        <v>370</v>
      </c>
      <c r="R8" t="b">
        <f t="shared" si="0"/>
        <v>1</v>
      </c>
    </row>
    <row r="9" spans="1:18" x14ac:dyDescent="0.3">
      <c r="A9">
        <v>8</v>
      </c>
      <c r="B9" t="s">
        <v>26</v>
      </c>
      <c r="C9" t="s">
        <v>71</v>
      </c>
      <c r="D9" t="s">
        <v>345</v>
      </c>
      <c r="E9" t="s">
        <v>70</v>
      </c>
      <c r="F9" s="32">
        <v>0.13305084745762713</v>
      </c>
      <c r="G9" t="s">
        <v>368</v>
      </c>
      <c r="H9" t="s">
        <v>369</v>
      </c>
      <c r="I9" t="s">
        <v>370</v>
      </c>
      <c r="J9" t="s">
        <v>26</v>
      </c>
      <c r="K9" t="s">
        <v>71</v>
      </c>
      <c r="L9" t="s">
        <v>345</v>
      </c>
      <c r="M9" t="s">
        <v>70</v>
      </c>
      <c r="N9" s="32">
        <v>0.13305084745762713</v>
      </c>
      <c r="O9" t="s">
        <v>368</v>
      </c>
      <c r="P9" t="s">
        <v>369</v>
      </c>
      <c r="Q9" t="s">
        <v>370</v>
      </c>
      <c r="R9" t="b">
        <f t="shared" si="0"/>
        <v>1</v>
      </c>
    </row>
    <row r="10" spans="1:18" x14ac:dyDescent="0.3">
      <c r="A10">
        <v>9</v>
      </c>
      <c r="B10" t="s">
        <v>26</v>
      </c>
      <c r="C10" t="s">
        <v>71</v>
      </c>
      <c r="D10" t="s">
        <v>346</v>
      </c>
      <c r="E10" t="s">
        <v>70</v>
      </c>
      <c r="F10" s="32">
        <v>0.1287739423456567</v>
      </c>
      <c r="G10" t="s">
        <v>368</v>
      </c>
      <c r="H10" t="s">
        <v>369</v>
      </c>
      <c r="I10" t="s">
        <v>370</v>
      </c>
      <c r="J10" t="s">
        <v>26</v>
      </c>
      <c r="K10" t="s">
        <v>71</v>
      </c>
      <c r="L10" t="s">
        <v>346</v>
      </c>
      <c r="M10" t="s">
        <v>70</v>
      </c>
      <c r="N10" s="32">
        <v>0.1287739423456567</v>
      </c>
      <c r="O10" t="s">
        <v>368</v>
      </c>
      <c r="P10" t="s">
        <v>369</v>
      </c>
      <c r="Q10" t="s">
        <v>370</v>
      </c>
      <c r="R10" t="b">
        <f t="shared" si="0"/>
        <v>1</v>
      </c>
    </row>
    <row r="11" spans="1:18" x14ac:dyDescent="0.3">
      <c r="A11">
        <v>10</v>
      </c>
      <c r="B11" t="s">
        <v>26</v>
      </c>
      <c r="C11" t="s">
        <v>71</v>
      </c>
      <c r="D11" t="s">
        <v>347</v>
      </c>
      <c r="E11" t="s">
        <v>70</v>
      </c>
      <c r="F11" s="32">
        <v>0.1027905240442019</v>
      </c>
      <c r="G11" t="s">
        <v>368</v>
      </c>
      <c r="H11" t="s">
        <v>369</v>
      </c>
      <c r="I11" t="s">
        <v>370</v>
      </c>
      <c r="J11" t="s">
        <v>26</v>
      </c>
      <c r="K11" t="s">
        <v>71</v>
      </c>
      <c r="L11" t="s">
        <v>347</v>
      </c>
      <c r="M11" t="s">
        <v>70</v>
      </c>
      <c r="N11" s="32">
        <v>0.1027905240442019</v>
      </c>
      <c r="O11" t="s">
        <v>368</v>
      </c>
      <c r="P11" t="s">
        <v>369</v>
      </c>
      <c r="Q11" t="s">
        <v>370</v>
      </c>
      <c r="R11" t="b">
        <f t="shared" si="0"/>
        <v>1</v>
      </c>
    </row>
    <row r="12" spans="1:18" x14ac:dyDescent="0.3">
      <c r="A12">
        <v>11</v>
      </c>
      <c r="B12" t="s">
        <v>26</v>
      </c>
      <c r="C12" t="s">
        <v>71</v>
      </c>
      <c r="D12" t="s">
        <v>348</v>
      </c>
      <c r="E12" t="s">
        <v>70</v>
      </c>
      <c r="F12" s="32">
        <v>8.9798814893474493E-2</v>
      </c>
      <c r="G12" t="s">
        <v>368</v>
      </c>
      <c r="H12" t="s">
        <v>369</v>
      </c>
      <c r="I12" t="s">
        <v>370</v>
      </c>
      <c r="J12" t="s">
        <v>26</v>
      </c>
      <c r="K12" t="s">
        <v>71</v>
      </c>
      <c r="L12" t="s">
        <v>348</v>
      </c>
      <c r="M12" t="s">
        <v>70</v>
      </c>
      <c r="N12" s="32">
        <v>8.9798814893474493E-2</v>
      </c>
      <c r="O12" t="s">
        <v>368</v>
      </c>
      <c r="P12" t="s">
        <v>369</v>
      </c>
      <c r="Q12" t="s">
        <v>370</v>
      </c>
      <c r="R12" t="b">
        <f t="shared" si="0"/>
        <v>1</v>
      </c>
    </row>
    <row r="13" spans="1:18" x14ac:dyDescent="0.3">
      <c r="A13">
        <v>12</v>
      </c>
      <c r="B13" t="s">
        <v>26</v>
      </c>
      <c r="C13" t="s">
        <v>71</v>
      </c>
      <c r="D13" t="s">
        <v>349</v>
      </c>
      <c r="E13" t="s">
        <v>70</v>
      </c>
      <c r="F13" s="32">
        <v>0.15038411183718209</v>
      </c>
      <c r="G13" t="s">
        <v>368</v>
      </c>
      <c r="H13" t="s">
        <v>369</v>
      </c>
      <c r="I13" t="s">
        <v>370</v>
      </c>
      <c r="J13" t="s">
        <v>26</v>
      </c>
      <c r="K13" t="s">
        <v>71</v>
      </c>
      <c r="L13" t="s">
        <v>349</v>
      </c>
      <c r="M13" t="s">
        <v>70</v>
      </c>
      <c r="N13" s="32">
        <v>0.15038411183718209</v>
      </c>
      <c r="O13" t="s">
        <v>368</v>
      </c>
      <c r="P13" t="s">
        <v>369</v>
      </c>
      <c r="Q13" t="s">
        <v>370</v>
      </c>
      <c r="R13" t="b">
        <f t="shared" si="0"/>
        <v>1</v>
      </c>
    </row>
    <row r="14" spans="1:18" x14ac:dyDescent="0.3">
      <c r="A14">
        <v>13</v>
      </c>
      <c r="B14" t="s">
        <v>26</v>
      </c>
      <c r="C14" t="s">
        <v>71</v>
      </c>
      <c r="D14" t="s">
        <v>350</v>
      </c>
      <c r="E14" t="s">
        <v>70</v>
      </c>
      <c r="F14" s="32">
        <v>0.14345991561181434</v>
      </c>
      <c r="G14" t="s">
        <v>368</v>
      </c>
      <c r="H14" t="s">
        <v>369</v>
      </c>
      <c r="I14" t="s">
        <v>370</v>
      </c>
      <c r="J14" t="s">
        <v>26</v>
      </c>
      <c r="K14" t="s">
        <v>71</v>
      </c>
      <c r="L14" t="s">
        <v>350</v>
      </c>
      <c r="M14" t="s">
        <v>70</v>
      </c>
      <c r="N14" s="32">
        <v>0.14345991561181434</v>
      </c>
      <c r="O14" t="s">
        <v>368</v>
      </c>
      <c r="P14" t="s">
        <v>369</v>
      </c>
      <c r="Q14" t="s">
        <v>370</v>
      </c>
      <c r="R14" t="b">
        <f t="shared" si="0"/>
        <v>1</v>
      </c>
    </row>
    <row r="15" spans="1:18" x14ac:dyDescent="0.3">
      <c r="A15">
        <v>14</v>
      </c>
      <c r="B15" t="s">
        <v>26</v>
      </c>
      <c r="C15" t="s">
        <v>71</v>
      </c>
      <c r="D15" t="s">
        <v>351</v>
      </c>
      <c r="E15" t="s">
        <v>70</v>
      </c>
      <c r="F15" s="32">
        <v>0.12911392405063291</v>
      </c>
      <c r="G15" t="s">
        <v>368</v>
      </c>
      <c r="H15" t="s">
        <v>369</v>
      </c>
      <c r="I15" t="s">
        <v>370</v>
      </c>
      <c r="J15" t="s">
        <v>26</v>
      </c>
      <c r="K15" t="s">
        <v>71</v>
      </c>
      <c r="L15" t="s">
        <v>351</v>
      </c>
      <c r="M15" t="s">
        <v>70</v>
      </c>
      <c r="N15" s="32">
        <v>0.12911392405063291</v>
      </c>
      <c r="O15" t="s">
        <v>368</v>
      </c>
      <c r="P15" t="s">
        <v>369</v>
      </c>
      <c r="Q15" t="s">
        <v>370</v>
      </c>
      <c r="R15" t="b">
        <f t="shared" si="0"/>
        <v>1</v>
      </c>
    </row>
    <row r="16" spans="1:18" x14ac:dyDescent="0.3">
      <c r="A16">
        <v>15</v>
      </c>
      <c r="B16" t="s">
        <v>26</v>
      </c>
      <c r="C16" t="s">
        <v>71</v>
      </c>
      <c r="D16" t="s">
        <v>352</v>
      </c>
      <c r="E16" t="s">
        <v>70</v>
      </c>
      <c r="F16" s="32">
        <v>0.1219409282700422</v>
      </c>
      <c r="G16" t="s">
        <v>368</v>
      </c>
      <c r="H16" t="s">
        <v>369</v>
      </c>
      <c r="I16" t="s">
        <v>370</v>
      </c>
      <c r="J16" t="s">
        <v>26</v>
      </c>
      <c r="K16" t="s">
        <v>71</v>
      </c>
      <c r="L16" t="s">
        <v>352</v>
      </c>
      <c r="M16" t="s">
        <v>70</v>
      </c>
      <c r="N16" s="32">
        <v>0.1219409282700422</v>
      </c>
      <c r="O16" t="s">
        <v>368</v>
      </c>
      <c r="P16" t="s">
        <v>369</v>
      </c>
      <c r="Q16" t="s">
        <v>370</v>
      </c>
      <c r="R16" t="b">
        <f t="shared" si="0"/>
        <v>1</v>
      </c>
    </row>
    <row r="17" spans="1:18" x14ac:dyDescent="0.3">
      <c r="A17">
        <v>16</v>
      </c>
      <c r="B17" t="s">
        <v>26</v>
      </c>
      <c r="C17" t="s">
        <v>71</v>
      </c>
      <c r="D17" t="s">
        <v>353</v>
      </c>
      <c r="E17" t="s">
        <v>70</v>
      </c>
      <c r="F17" s="32">
        <v>0.17215189873417722</v>
      </c>
      <c r="G17" t="s">
        <v>368</v>
      </c>
      <c r="H17" t="s">
        <v>369</v>
      </c>
      <c r="I17" t="s">
        <v>370</v>
      </c>
      <c r="J17" t="s">
        <v>26</v>
      </c>
      <c r="K17" t="s">
        <v>71</v>
      </c>
      <c r="L17" t="s">
        <v>353</v>
      </c>
      <c r="M17" t="s">
        <v>70</v>
      </c>
      <c r="N17" s="32">
        <v>0.17215189873417722</v>
      </c>
      <c r="O17" t="s">
        <v>368</v>
      </c>
      <c r="P17" t="s">
        <v>369</v>
      </c>
      <c r="Q17" t="s">
        <v>370</v>
      </c>
      <c r="R17" t="b">
        <f t="shared" si="0"/>
        <v>1</v>
      </c>
    </row>
    <row r="18" spans="1:18" x14ac:dyDescent="0.3">
      <c r="A18">
        <v>17</v>
      </c>
      <c r="B18" t="s">
        <v>26</v>
      </c>
      <c r="C18" t="s">
        <v>71</v>
      </c>
      <c r="D18" t="s">
        <v>354</v>
      </c>
      <c r="E18" t="s">
        <v>70</v>
      </c>
      <c r="F18" s="32">
        <v>0.16848388945072176</v>
      </c>
      <c r="G18" t="s">
        <v>368</v>
      </c>
      <c r="H18" t="s">
        <v>369</v>
      </c>
      <c r="I18" t="s">
        <v>370</v>
      </c>
      <c r="J18" t="s">
        <v>26</v>
      </c>
      <c r="K18" t="s">
        <v>71</v>
      </c>
      <c r="L18" t="s">
        <v>354</v>
      </c>
      <c r="M18" t="s">
        <v>70</v>
      </c>
      <c r="N18" s="32">
        <v>0.16848388945072176</v>
      </c>
      <c r="O18" t="s">
        <v>368</v>
      </c>
      <c r="P18" t="s">
        <v>369</v>
      </c>
      <c r="Q18" t="s">
        <v>370</v>
      </c>
      <c r="R18" t="b">
        <f t="shared" si="0"/>
        <v>1</v>
      </c>
    </row>
    <row r="19" spans="1:18" x14ac:dyDescent="0.3">
      <c r="A19">
        <v>18</v>
      </c>
      <c r="B19" t="s">
        <v>26</v>
      </c>
      <c r="C19" t="s">
        <v>71</v>
      </c>
      <c r="D19" t="s">
        <v>355</v>
      </c>
      <c r="E19" t="s">
        <v>70</v>
      </c>
      <c r="F19" s="32">
        <v>0.15332599471387964</v>
      </c>
      <c r="G19" t="s">
        <v>368</v>
      </c>
      <c r="H19" t="s">
        <v>369</v>
      </c>
      <c r="I19" t="s">
        <v>370</v>
      </c>
      <c r="J19" t="s">
        <v>26</v>
      </c>
      <c r="K19" t="s">
        <v>71</v>
      </c>
      <c r="L19" t="s">
        <v>355</v>
      </c>
      <c r="M19" t="s">
        <v>70</v>
      </c>
      <c r="N19" s="32">
        <v>0.15332599471387964</v>
      </c>
      <c r="O19" t="s">
        <v>368</v>
      </c>
      <c r="P19" t="s">
        <v>369</v>
      </c>
      <c r="Q19" t="s">
        <v>370</v>
      </c>
      <c r="R19" t="b">
        <f t="shared" si="0"/>
        <v>1</v>
      </c>
    </row>
    <row r="20" spans="1:18" x14ac:dyDescent="0.3">
      <c r="A20">
        <v>19</v>
      </c>
      <c r="B20" t="s">
        <v>26</v>
      </c>
      <c r="C20" t="s">
        <v>71</v>
      </c>
      <c r="D20" t="s">
        <v>356</v>
      </c>
      <c r="E20" t="s">
        <v>70</v>
      </c>
      <c r="F20" s="32">
        <v>0.1457470473454586</v>
      </c>
      <c r="G20" t="s">
        <v>368</v>
      </c>
      <c r="H20" t="s">
        <v>369</v>
      </c>
      <c r="I20" t="s">
        <v>370</v>
      </c>
      <c r="J20" t="s">
        <v>26</v>
      </c>
      <c r="K20" t="s">
        <v>71</v>
      </c>
      <c r="L20" t="s">
        <v>356</v>
      </c>
      <c r="M20" t="s">
        <v>70</v>
      </c>
      <c r="N20" s="32">
        <v>0.1457470473454586</v>
      </c>
      <c r="O20" t="s">
        <v>368</v>
      </c>
      <c r="P20" t="s">
        <v>369</v>
      </c>
      <c r="Q20" t="s">
        <v>370</v>
      </c>
      <c r="R20" t="b">
        <f t="shared" si="0"/>
        <v>1</v>
      </c>
    </row>
    <row r="21" spans="1:18" x14ac:dyDescent="0.3">
      <c r="A21">
        <v>20</v>
      </c>
      <c r="B21" t="s">
        <v>26</v>
      </c>
      <c r="C21" t="s">
        <v>71</v>
      </c>
      <c r="D21" t="s">
        <v>357</v>
      </c>
      <c r="E21" t="s">
        <v>70</v>
      </c>
      <c r="F21" s="32">
        <v>0.19879967892440592</v>
      </c>
      <c r="G21" t="s">
        <v>368</v>
      </c>
      <c r="H21" t="s">
        <v>369</v>
      </c>
      <c r="I21" t="s">
        <v>370</v>
      </c>
      <c r="J21" t="s">
        <v>26</v>
      </c>
      <c r="K21" t="s">
        <v>71</v>
      </c>
      <c r="L21" t="s">
        <v>357</v>
      </c>
      <c r="M21" t="s">
        <v>70</v>
      </c>
      <c r="N21" s="32">
        <v>0.19879967892440592</v>
      </c>
      <c r="O21" t="s">
        <v>368</v>
      </c>
      <c r="P21" t="s">
        <v>369</v>
      </c>
      <c r="Q21" t="s">
        <v>370</v>
      </c>
      <c r="R21" t="b">
        <f t="shared" si="0"/>
        <v>1</v>
      </c>
    </row>
    <row r="22" spans="1:18" x14ac:dyDescent="0.3">
      <c r="A22">
        <v>21</v>
      </c>
      <c r="B22" t="s">
        <v>26</v>
      </c>
      <c r="C22" t="s">
        <v>71</v>
      </c>
      <c r="D22" t="s">
        <v>358</v>
      </c>
      <c r="E22" t="s">
        <v>70</v>
      </c>
      <c r="F22" s="32">
        <v>0.16932773109243698</v>
      </c>
      <c r="G22" t="s">
        <v>368</v>
      </c>
      <c r="H22" t="s">
        <v>369</v>
      </c>
      <c r="I22" t="s">
        <v>370</v>
      </c>
      <c r="J22" t="s">
        <v>26</v>
      </c>
      <c r="K22" t="s">
        <v>71</v>
      </c>
      <c r="L22" t="s">
        <v>358</v>
      </c>
      <c r="M22" t="s">
        <v>70</v>
      </c>
      <c r="N22" s="32">
        <v>0.16932773109243698</v>
      </c>
      <c r="O22" t="s">
        <v>368</v>
      </c>
      <c r="P22" t="s">
        <v>369</v>
      </c>
      <c r="Q22" t="s">
        <v>370</v>
      </c>
      <c r="R22" t="b">
        <f t="shared" si="0"/>
        <v>1</v>
      </c>
    </row>
    <row r="23" spans="1:18" x14ac:dyDescent="0.3">
      <c r="A23">
        <v>22</v>
      </c>
      <c r="B23" t="s">
        <v>26</v>
      </c>
      <c r="C23" t="s">
        <v>71</v>
      </c>
      <c r="D23" t="s">
        <v>359</v>
      </c>
      <c r="E23" t="s">
        <v>70</v>
      </c>
      <c r="F23" s="32">
        <v>0.1522408963585434</v>
      </c>
      <c r="G23" t="s">
        <v>368</v>
      </c>
      <c r="H23" t="s">
        <v>369</v>
      </c>
      <c r="I23" t="s">
        <v>370</v>
      </c>
      <c r="J23" t="s">
        <v>26</v>
      </c>
      <c r="K23" t="s">
        <v>71</v>
      </c>
      <c r="L23" t="s">
        <v>359</v>
      </c>
      <c r="M23" t="s">
        <v>70</v>
      </c>
      <c r="N23" s="32">
        <v>0.1522408963585434</v>
      </c>
      <c r="O23" t="s">
        <v>368</v>
      </c>
      <c r="P23" t="s">
        <v>369</v>
      </c>
      <c r="Q23" t="s">
        <v>370</v>
      </c>
      <c r="R23" t="b">
        <f t="shared" si="0"/>
        <v>1</v>
      </c>
    </row>
    <row r="24" spans="1:18" x14ac:dyDescent="0.3">
      <c r="A24">
        <v>23</v>
      </c>
      <c r="B24" t="s">
        <v>26</v>
      </c>
      <c r="C24" t="s">
        <v>71</v>
      </c>
      <c r="D24" t="s">
        <v>360</v>
      </c>
      <c r="E24" t="s">
        <v>70</v>
      </c>
      <c r="F24" s="32">
        <v>0.14369747899159663</v>
      </c>
      <c r="G24" t="s">
        <v>368</v>
      </c>
      <c r="H24" t="s">
        <v>369</v>
      </c>
      <c r="I24" t="s">
        <v>370</v>
      </c>
      <c r="J24" t="s">
        <v>26</v>
      </c>
      <c r="K24" t="s">
        <v>71</v>
      </c>
      <c r="L24" t="s">
        <v>360</v>
      </c>
      <c r="M24" t="s">
        <v>70</v>
      </c>
      <c r="N24" s="32">
        <v>0.14369747899159663</v>
      </c>
      <c r="O24" t="s">
        <v>368</v>
      </c>
      <c r="P24" t="s">
        <v>369</v>
      </c>
      <c r="Q24" t="s">
        <v>370</v>
      </c>
      <c r="R24" t="b">
        <f t="shared" si="0"/>
        <v>1</v>
      </c>
    </row>
    <row r="25" spans="1:18" x14ac:dyDescent="0.3">
      <c r="A25">
        <v>24</v>
      </c>
      <c r="B25" t="s">
        <v>26</v>
      </c>
      <c r="C25" t="s">
        <v>71</v>
      </c>
      <c r="D25" t="s">
        <v>361</v>
      </c>
      <c r="E25" t="s">
        <v>70</v>
      </c>
      <c r="F25" s="32">
        <v>0.20336134453781513</v>
      </c>
      <c r="G25" t="s">
        <v>368</v>
      </c>
      <c r="H25" t="s">
        <v>369</v>
      </c>
      <c r="I25" t="s">
        <v>370</v>
      </c>
      <c r="J25" t="s">
        <v>26</v>
      </c>
      <c r="K25" t="s">
        <v>71</v>
      </c>
      <c r="L25" t="s">
        <v>361</v>
      </c>
      <c r="M25" t="s">
        <v>70</v>
      </c>
      <c r="N25" s="32">
        <v>0.20336134453781513</v>
      </c>
      <c r="O25" t="s">
        <v>368</v>
      </c>
      <c r="P25" t="s">
        <v>369</v>
      </c>
      <c r="Q25" t="s">
        <v>370</v>
      </c>
      <c r="R25" t="b">
        <f t="shared" si="0"/>
        <v>1</v>
      </c>
    </row>
    <row r="26" spans="1:18" x14ac:dyDescent="0.3">
      <c r="A26">
        <v>25</v>
      </c>
      <c r="B26" t="s">
        <v>26</v>
      </c>
      <c r="C26" t="s">
        <v>71</v>
      </c>
      <c r="D26" t="s">
        <v>362</v>
      </c>
      <c r="E26" t="s">
        <v>70</v>
      </c>
      <c r="F26" s="32">
        <v>0.20336134453781513</v>
      </c>
      <c r="G26" t="s">
        <v>368</v>
      </c>
      <c r="H26" t="s">
        <v>369</v>
      </c>
      <c r="I26" t="s">
        <v>370</v>
      </c>
      <c r="J26" t="s">
        <v>26</v>
      </c>
      <c r="K26" t="s">
        <v>71</v>
      </c>
      <c r="L26" t="s">
        <v>362</v>
      </c>
      <c r="M26" t="s">
        <v>70</v>
      </c>
      <c r="N26" s="32">
        <v>0.20336134453781513</v>
      </c>
      <c r="O26" t="s">
        <v>368</v>
      </c>
      <c r="P26" t="s">
        <v>369</v>
      </c>
      <c r="Q26" t="s">
        <v>370</v>
      </c>
      <c r="R26" t="b">
        <f t="shared" si="0"/>
        <v>1</v>
      </c>
    </row>
    <row r="27" spans="1:18" x14ac:dyDescent="0.3">
      <c r="A27">
        <v>26</v>
      </c>
      <c r="B27" t="s">
        <v>26</v>
      </c>
      <c r="C27" t="s">
        <v>71</v>
      </c>
      <c r="D27" t="s">
        <v>363</v>
      </c>
      <c r="E27" t="s">
        <v>70</v>
      </c>
      <c r="F27" s="32">
        <v>0.24390000000000001</v>
      </c>
      <c r="G27" t="s">
        <v>368</v>
      </c>
      <c r="H27" t="s">
        <v>369</v>
      </c>
      <c r="I27" t="s">
        <v>370</v>
      </c>
      <c r="J27" t="s">
        <v>26</v>
      </c>
      <c r="K27" t="s">
        <v>71</v>
      </c>
      <c r="L27" t="s">
        <v>363</v>
      </c>
      <c r="M27" t="s">
        <v>70</v>
      </c>
      <c r="N27" s="32">
        <v>0.24390000000000001</v>
      </c>
      <c r="O27" t="s">
        <v>368</v>
      </c>
      <c r="P27" t="s">
        <v>369</v>
      </c>
      <c r="Q27" t="s">
        <v>370</v>
      </c>
      <c r="R27" t="b">
        <f t="shared" si="0"/>
        <v>1</v>
      </c>
    </row>
    <row r="28" spans="1:18" x14ac:dyDescent="0.3">
      <c r="A28">
        <v>27</v>
      </c>
      <c r="B28" t="s">
        <v>26</v>
      </c>
      <c r="C28" t="s">
        <v>79</v>
      </c>
      <c r="D28" t="s">
        <v>102</v>
      </c>
      <c r="E28" t="s">
        <v>70</v>
      </c>
      <c r="F28" s="33">
        <v>1.81</v>
      </c>
      <c r="G28" t="s">
        <v>368</v>
      </c>
      <c r="H28" t="s">
        <v>369</v>
      </c>
      <c r="I28" t="s">
        <v>371</v>
      </c>
      <c r="J28" t="s">
        <v>26</v>
      </c>
      <c r="K28" t="s">
        <v>79</v>
      </c>
      <c r="L28" t="s">
        <v>102</v>
      </c>
      <c r="M28" t="s">
        <v>70</v>
      </c>
      <c r="N28" s="33">
        <v>1.81</v>
      </c>
      <c r="O28" t="s">
        <v>368</v>
      </c>
      <c r="P28" t="s">
        <v>369</v>
      </c>
      <c r="Q28" t="s">
        <v>371</v>
      </c>
      <c r="R28" t="b">
        <f t="shared" si="0"/>
        <v>1</v>
      </c>
    </row>
    <row r="29" spans="1:18" x14ac:dyDescent="0.3">
      <c r="A29">
        <v>28</v>
      </c>
      <c r="B29" t="s">
        <v>26</v>
      </c>
      <c r="C29" t="s">
        <v>79</v>
      </c>
      <c r="D29" t="s">
        <v>103</v>
      </c>
      <c r="E29" t="s">
        <v>70</v>
      </c>
      <c r="F29" s="33">
        <v>2.2000000000000002</v>
      </c>
      <c r="G29" t="s">
        <v>368</v>
      </c>
      <c r="H29" t="s">
        <v>369</v>
      </c>
      <c r="I29" t="s">
        <v>371</v>
      </c>
      <c r="J29" t="s">
        <v>26</v>
      </c>
      <c r="K29" t="s">
        <v>79</v>
      </c>
      <c r="L29" t="s">
        <v>103</v>
      </c>
      <c r="M29" t="s">
        <v>70</v>
      </c>
      <c r="N29" s="33">
        <v>2.2000000000000002</v>
      </c>
      <c r="O29" t="s">
        <v>368</v>
      </c>
      <c r="P29" t="s">
        <v>369</v>
      </c>
      <c r="Q29" t="s">
        <v>371</v>
      </c>
      <c r="R29" t="b">
        <f t="shared" si="0"/>
        <v>1</v>
      </c>
    </row>
    <row r="30" spans="1:18" x14ac:dyDescent="0.3">
      <c r="A30">
        <v>29</v>
      </c>
      <c r="B30" t="s">
        <v>26</v>
      </c>
      <c r="C30" t="s">
        <v>79</v>
      </c>
      <c r="D30" t="s">
        <v>104</v>
      </c>
      <c r="E30" t="s">
        <v>70</v>
      </c>
      <c r="F30" s="33">
        <v>3.8600000000000003</v>
      </c>
      <c r="G30" t="s">
        <v>368</v>
      </c>
      <c r="H30" t="s">
        <v>369</v>
      </c>
      <c r="I30" t="s">
        <v>372</v>
      </c>
      <c r="J30" t="s">
        <v>26</v>
      </c>
      <c r="K30" t="s">
        <v>79</v>
      </c>
      <c r="L30" t="s">
        <v>104</v>
      </c>
      <c r="M30" t="s">
        <v>70</v>
      </c>
      <c r="N30" s="33">
        <v>3.8600000000000003</v>
      </c>
      <c r="O30" t="s">
        <v>368</v>
      </c>
      <c r="P30" t="s">
        <v>369</v>
      </c>
      <c r="Q30" t="s">
        <v>372</v>
      </c>
      <c r="R30" t="b">
        <f t="shared" si="0"/>
        <v>1</v>
      </c>
    </row>
    <row r="31" spans="1:18" x14ac:dyDescent="0.3">
      <c r="A31">
        <v>30</v>
      </c>
      <c r="B31" t="s">
        <v>26</v>
      </c>
      <c r="C31" t="s">
        <v>105</v>
      </c>
      <c r="D31" t="s">
        <v>106</v>
      </c>
      <c r="E31" t="s">
        <v>70</v>
      </c>
      <c r="F31" s="32">
        <v>5.2914285714285711E-3</v>
      </c>
      <c r="G31" t="s">
        <v>368</v>
      </c>
      <c r="H31" t="s">
        <v>369</v>
      </c>
      <c r="I31" t="s">
        <v>370</v>
      </c>
      <c r="J31" t="s">
        <v>26</v>
      </c>
      <c r="K31" t="s">
        <v>105</v>
      </c>
      <c r="L31" t="s">
        <v>106</v>
      </c>
      <c r="M31" t="s">
        <v>70</v>
      </c>
      <c r="N31" s="32">
        <v>5.2914285714285711E-3</v>
      </c>
      <c r="O31" t="s">
        <v>368</v>
      </c>
      <c r="P31" t="s">
        <v>369</v>
      </c>
      <c r="Q31" t="s">
        <v>370</v>
      </c>
      <c r="R31" t="b">
        <f t="shared" si="0"/>
        <v>1</v>
      </c>
    </row>
    <row r="32" spans="1:18" x14ac:dyDescent="0.3">
      <c r="A32">
        <v>31</v>
      </c>
      <c r="B32" t="s">
        <v>26</v>
      </c>
      <c r="C32" t="s">
        <v>105</v>
      </c>
      <c r="D32" t="s">
        <v>107</v>
      </c>
      <c r="E32" t="s">
        <v>70</v>
      </c>
      <c r="F32" s="32">
        <v>4.3100000000000005E-3</v>
      </c>
      <c r="G32" t="s">
        <v>368</v>
      </c>
      <c r="H32" t="s">
        <v>369</v>
      </c>
      <c r="I32" t="s">
        <v>370</v>
      </c>
      <c r="J32" t="s">
        <v>26</v>
      </c>
      <c r="K32" t="s">
        <v>105</v>
      </c>
      <c r="L32" t="s">
        <v>107</v>
      </c>
      <c r="M32" t="s">
        <v>70</v>
      </c>
      <c r="N32" s="32">
        <v>4.3100000000000005E-3</v>
      </c>
      <c r="O32" t="s">
        <v>368</v>
      </c>
      <c r="P32" t="s">
        <v>369</v>
      </c>
      <c r="Q32" t="s">
        <v>370</v>
      </c>
      <c r="R32" t="b">
        <f t="shared" si="0"/>
        <v>1</v>
      </c>
    </row>
    <row r="33" spans="1:18" x14ac:dyDescent="0.3">
      <c r="A33">
        <v>32</v>
      </c>
      <c r="B33" t="s">
        <v>26</v>
      </c>
      <c r="C33" t="s">
        <v>105</v>
      </c>
      <c r="D33" t="s">
        <v>108</v>
      </c>
      <c r="E33" t="s">
        <v>70</v>
      </c>
      <c r="F33" s="32">
        <v>3.875E-3</v>
      </c>
      <c r="G33" t="s">
        <v>368</v>
      </c>
      <c r="H33" t="s">
        <v>369</v>
      </c>
      <c r="I33" t="s">
        <v>370</v>
      </c>
      <c r="J33" t="s">
        <v>26</v>
      </c>
      <c r="K33" t="s">
        <v>105</v>
      </c>
      <c r="L33" t="s">
        <v>108</v>
      </c>
      <c r="M33" t="s">
        <v>70</v>
      </c>
      <c r="N33" s="32">
        <v>3.875E-3</v>
      </c>
      <c r="O33" t="s">
        <v>368</v>
      </c>
      <c r="P33" t="s">
        <v>369</v>
      </c>
      <c r="Q33" t="s">
        <v>370</v>
      </c>
      <c r="R33" t="b">
        <f t="shared" si="0"/>
        <v>1</v>
      </c>
    </row>
    <row r="34" spans="1:18" x14ac:dyDescent="0.3">
      <c r="A34">
        <v>33</v>
      </c>
      <c r="B34" t="s">
        <v>26</v>
      </c>
      <c r="C34" t="s">
        <v>105</v>
      </c>
      <c r="D34" t="s">
        <v>109</v>
      </c>
      <c r="E34" t="s">
        <v>70</v>
      </c>
      <c r="F34" s="32">
        <v>8.2699999999999994E-4</v>
      </c>
      <c r="G34" t="s">
        <v>368</v>
      </c>
      <c r="H34" t="s">
        <v>369</v>
      </c>
      <c r="I34" t="s">
        <v>370</v>
      </c>
      <c r="J34" t="s">
        <v>26</v>
      </c>
      <c r="K34" t="s">
        <v>105</v>
      </c>
      <c r="L34" t="s">
        <v>109</v>
      </c>
      <c r="M34" t="s">
        <v>70</v>
      </c>
      <c r="N34" s="32">
        <v>8.2699999999999994E-4</v>
      </c>
      <c r="O34" t="s">
        <v>368</v>
      </c>
      <c r="P34" t="s">
        <v>369</v>
      </c>
      <c r="Q34" t="s">
        <v>370</v>
      </c>
      <c r="R34" t="b">
        <f t="shared" si="0"/>
        <v>1</v>
      </c>
    </row>
    <row r="35" spans="1:18" x14ac:dyDescent="0.3">
      <c r="A35">
        <v>34</v>
      </c>
      <c r="B35" t="s">
        <v>26</v>
      </c>
      <c r="C35" t="s">
        <v>105</v>
      </c>
      <c r="D35" t="s">
        <v>110</v>
      </c>
      <c r="E35" t="s">
        <v>70</v>
      </c>
      <c r="F35" s="32">
        <v>2.4599999999999999E-3</v>
      </c>
      <c r="G35" t="s">
        <v>368</v>
      </c>
      <c r="H35" t="s">
        <v>369</v>
      </c>
      <c r="I35" t="s">
        <v>370</v>
      </c>
      <c r="J35" t="s">
        <v>26</v>
      </c>
      <c r="K35" t="s">
        <v>105</v>
      </c>
      <c r="L35" t="s">
        <v>110</v>
      </c>
      <c r="M35" t="s">
        <v>70</v>
      </c>
      <c r="N35" s="32">
        <v>2.4599999999999999E-3</v>
      </c>
      <c r="O35" t="s">
        <v>368</v>
      </c>
      <c r="P35" t="s">
        <v>369</v>
      </c>
      <c r="Q35" t="s">
        <v>370</v>
      </c>
      <c r="R35" t="b">
        <f t="shared" si="0"/>
        <v>1</v>
      </c>
    </row>
    <row r="36" spans="1:18" x14ac:dyDescent="0.3">
      <c r="A36">
        <v>35</v>
      </c>
      <c r="B36" t="s">
        <v>26</v>
      </c>
      <c r="C36" t="s">
        <v>105</v>
      </c>
      <c r="D36" t="s">
        <v>111</v>
      </c>
      <c r="E36" t="s">
        <v>70</v>
      </c>
      <c r="F36" s="32">
        <v>4.1224999999999994E-3</v>
      </c>
      <c r="G36" t="s">
        <v>368</v>
      </c>
      <c r="H36" t="s">
        <v>369</v>
      </c>
      <c r="I36" t="s">
        <v>370</v>
      </c>
      <c r="J36" t="s">
        <v>26</v>
      </c>
      <c r="K36" t="s">
        <v>105</v>
      </c>
      <c r="L36" t="s">
        <v>111</v>
      </c>
      <c r="M36" t="s">
        <v>70</v>
      </c>
      <c r="N36" s="32">
        <v>4.1224999999999994E-3</v>
      </c>
      <c r="O36" t="s">
        <v>368</v>
      </c>
      <c r="P36" t="s">
        <v>369</v>
      </c>
      <c r="Q36" t="s">
        <v>370</v>
      </c>
      <c r="R36" t="b">
        <f t="shared" si="0"/>
        <v>1</v>
      </c>
    </row>
    <row r="37" spans="1:18" x14ac:dyDescent="0.3">
      <c r="A37">
        <v>36</v>
      </c>
      <c r="B37" t="s">
        <v>26</v>
      </c>
      <c r="C37" t="s">
        <v>105</v>
      </c>
      <c r="D37" t="s">
        <v>112</v>
      </c>
      <c r="E37" t="s">
        <v>70</v>
      </c>
      <c r="F37" s="32">
        <v>6.5466666666666668E-3</v>
      </c>
      <c r="G37" t="s">
        <v>368</v>
      </c>
      <c r="H37" t="s">
        <v>369</v>
      </c>
      <c r="I37" t="s">
        <v>370</v>
      </c>
      <c r="J37" t="s">
        <v>26</v>
      </c>
      <c r="K37" t="s">
        <v>105</v>
      </c>
      <c r="L37" t="s">
        <v>112</v>
      </c>
      <c r="M37" t="s">
        <v>70</v>
      </c>
      <c r="N37" s="32">
        <v>6.5466666666666668E-3</v>
      </c>
      <c r="O37" t="s">
        <v>368</v>
      </c>
      <c r="P37" t="s">
        <v>369</v>
      </c>
      <c r="Q37" t="s">
        <v>370</v>
      </c>
      <c r="R37" t="b">
        <f t="shared" si="0"/>
        <v>1</v>
      </c>
    </row>
    <row r="38" spans="1:18" x14ac:dyDescent="0.3">
      <c r="A38">
        <v>37</v>
      </c>
      <c r="B38" t="s">
        <v>26</v>
      </c>
      <c r="C38" t="s">
        <v>105</v>
      </c>
      <c r="D38" t="s">
        <v>113</v>
      </c>
      <c r="E38" t="s">
        <v>70</v>
      </c>
      <c r="F38" s="32">
        <v>4.1224999999999994E-3</v>
      </c>
      <c r="G38" t="s">
        <v>368</v>
      </c>
      <c r="H38" t="s">
        <v>369</v>
      </c>
      <c r="I38" t="s">
        <v>370</v>
      </c>
      <c r="J38" t="s">
        <v>26</v>
      </c>
      <c r="K38" t="s">
        <v>105</v>
      </c>
      <c r="L38" t="s">
        <v>113</v>
      </c>
      <c r="M38" t="s">
        <v>70</v>
      </c>
      <c r="N38" s="32">
        <v>4.1224999999999994E-3</v>
      </c>
      <c r="O38" t="s">
        <v>368</v>
      </c>
      <c r="P38" t="s">
        <v>369</v>
      </c>
      <c r="Q38" t="s">
        <v>370</v>
      </c>
      <c r="R38" t="b">
        <f t="shared" si="0"/>
        <v>1</v>
      </c>
    </row>
    <row r="39" spans="1:18" x14ac:dyDescent="0.3">
      <c r="A39">
        <v>38</v>
      </c>
      <c r="B39" t="s">
        <v>27</v>
      </c>
      <c r="C39" t="s">
        <v>114</v>
      </c>
      <c r="D39" t="s">
        <v>115</v>
      </c>
      <c r="E39" t="s">
        <v>80</v>
      </c>
      <c r="F39" s="32">
        <v>2.3840164562211981</v>
      </c>
      <c r="G39" t="s">
        <v>373</v>
      </c>
      <c r="H39" t="s">
        <v>369</v>
      </c>
      <c r="I39" t="s">
        <v>370</v>
      </c>
      <c r="J39" t="s">
        <v>27</v>
      </c>
      <c r="K39" t="s">
        <v>114</v>
      </c>
      <c r="L39" t="s">
        <v>115</v>
      </c>
      <c r="M39" t="s">
        <v>80</v>
      </c>
      <c r="N39" s="32">
        <v>2.3840164562211981</v>
      </c>
      <c r="O39" t="s">
        <v>373</v>
      </c>
      <c r="P39" t="s">
        <v>369</v>
      </c>
      <c r="Q39" t="s">
        <v>370</v>
      </c>
      <c r="R39" t="b">
        <f t="shared" si="0"/>
        <v>1</v>
      </c>
    </row>
    <row r="40" spans="1:18" x14ac:dyDescent="0.3">
      <c r="A40">
        <v>39</v>
      </c>
      <c r="B40" t="s">
        <v>27</v>
      </c>
      <c r="C40" t="s">
        <v>114</v>
      </c>
      <c r="D40" t="s">
        <v>116</v>
      </c>
      <c r="E40" t="s">
        <v>80</v>
      </c>
      <c r="F40" s="32">
        <v>2.8367055384331796</v>
      </c>
      <c r="G40" t="s">
        <v>373</v>
      </c>
      <c r="H40" t="s">
        <v>369</v>
      </c>
      <c r="I40" t="s">
        <v>370</v>
      </c>
      <c r="J40" t="s">
        <v>27</v>
      </c>
      <c r="K40" t="s">
        <v>114</v>
      </c>
      <c r="L40" t="s">
        <v>116</v>
      </c>
      <c r="M40" t="s">
        <v>80</v>
      </c>
      <c r="N40" s="32">
        <v>2.8367055384331796</v>
      </c>
      <c r="O40" t="s">
        <v>373</v>
      </c>
      <c r="P40" t="s">
        <v>369</v>
      </c>
      <c r="Q40" t="s">
        <v>370</v>
      </c>
      <c r="R40" t="b">
        <f t="shared" si="0"/>
        <v>1</v>
      </c>
    </row>
    <row r="41" spans="1:18" x14ac:dyDescent="0.3">
      <c r="A41">
        <v>40</v>
      </c>
      <c r="B41" t="s">
        <v>27</v>
      </c>
      <c r="C41" t="s">
        <v>114</v>
      </c>
      <c r="D41" t="s">
        <v>117</v>
      </c>
      <c r="E41" t="s">
        <v>80</v>
      </c>
      <c r="F41" s="32">
        <v>3.8023692254377877</v>
      </c>
      <c r="G41" t="s">
        <v>373</v>
      </c>
      <c r="H41" t="s">
        <v>369</v>
      </c>
      <c r="I41" t="s">
        <v>370</v>
      </c>
      <c r="J41" t="s">
        <v>27</v>
      </c>
      <c r="K41" t="s">
        <v>114</v>
      </c>
      <c r="L41" t="s">
        <v>117</v>
      </c>
      <c r="M41" t="s">
        <v>80</v>
      </c>
      <c r="N41" s="32">
        <v>3.8023692254377877</v>
      </c>
      <c r="O41" t="s">
        <v>373</v>
      </c>
      <c r="P41" t="s">
        <v>369</v>
      </c>
      <c r="Q41" t="s">
        <v>370</v>
      </c>
      <c r="R41" t="b">
        <f t="shared" si="0"/>
        <v>1</v>
      </c>
    </row>
    <row r="42" spans="1:18" x14ac:dyDescent="0.3">
      <c r="A42">
        <v>41</v>
      </c>
      <c r="B42" t="s">
        <v>27</v>
      </c>
      <c r="C42" t="s">
        <v>118</v>
      </c>
      <c r="D42" t="s">
        <v>119</v>
      </c>
      <c r="E42" t="s">
        <v>120</v>
      </c>
      <c r="F42" s="32">
        <v>0.99392201723599816</v>
      </c>
      <c r="G42" t="s">
        <v>374</v>
      </c>
      <c r="H42" t="s">
        <v>369</v>
      </c>
      <c r="I42" t="s">
        <v>370</v>
      </c>
      <c r="J42" t="s">
        <v>27</v>
      </c>
      <c r="K42" t="s">
        <v>118</v>
      </c>
      <c r="L42" t="s">
        <v>123</v>
      </c>
      <c r="M42" t="s">
        <v>120</v>
      </c>
      <c r="N42" s="32">
        <v>0.19322571022231724</v>
      </c>
      <c r="O42" t="s">
        <v>374</v>
      </c>
      <c r="P42" t="s">
        <v>369</v>
      </c>
      <c r="Q42" t="s">
        <v>370</v>
      </c>
      <c r="R42" t="b">
        <f t="shared" si="0"/>
        <v>0</v>
      </c>
    </row>
    <row r="43" spans="1:18" x14ac:dyDescent="0.3">
      <c r="A43">
        <v>42</v>
      </c>
      <c r="B43" t="s">
        <v>27</v>
      </c>
      <c r="C43" t="s">
        <v>118</v>
      </c>
      <c r="D43" t="s">
        <v>121</v>
      </c>
      <c r="E43" t="s">
        <v>120</v>
      </c>
      <c r="F43" s="32">
        <v>0.95814886889285944</v>
      </c>
      <c r="G43" t="s">
        <v>374</v>
      </c>
      <c r="H43" t="s">
        <v>369</v>
      </c>
      <c r="I43" t="s">
        <v>370</v>
      </c>
      <c r="J43" t="s">
        <v>27</v>
      </c>
      <c r="K43" t="s">
        <v>118</v>
      </c>
      <c r="L43" t="s">
        <v>122</v>
      </c>
      <c r="M43" t="s">
        <v>120</v>
      </c>
      <c r="N43" s="32">
        <v>4.7813052128797322</v>
      </c>
      <c r="O43" t="s">
        <v>374</v>
      </c>
      <c r="P43" t="s">
        <v>369</v>
      </c>
      <c r="Q43" t="s">
        <v>370</v>
      </c>
      <c r="R43" t="b">
        <f t="shared" si="0"/>
        <v>0</v>
      </c>
    </row>
    <row r="44" spans="1:18" x14ac:dyDescent="0.3">
      <c r="A44">
        <v>43</v>
      </c>
      <c r="B44" t="s">
        <v>27</v>
      </c>
      <c r="C44" t="s">
        <v>118</v>
      </c>
      <c r="D44" t="s">
        <v>122</v>
      </c>
      <c r="E44" t="s">
        <v>120</v>
      </c>
      <c r="F44" s="32">
        <v>4.7813052128797322</v>
      </c>
      <c r="G44" t="s">
        <v>374</v>
      </c>
      <c r="H44" t="s">
        <v>369</v>
      </c>
      <c r="I44" t="s">
        <v>370</v>
      </c>
      <c r="J44" t="s">
        <v>27</v>
      </c>
      <c r="K44" t="s">
        <v>118</v>
      </c>
      <c r="L44" t="s">
        <v>119</v>
      </c>
      <c r="M44" t="s">
        <v>120</v>
      </c>
      <c r="N44" s="32">
        <v>0.99392201723599816</v>
      </c>
      <c r="O44" t="s">
        <v>374</v>
      </c>
      <c r="P44" t="s">
        <v>369</v>
      </c>
      <c r="Q44" t="s">
        <v>370</v>
      </c>
      <c r="R44" t="b">
        <f t="shared" si="0"/>
        <v>0</v>
      </c>
    </row>
    <row r="45" spans="1:18" x14ac:dyDescent="0.3">
      <c r="A45">
        <v>44</v>
      </c>
      <c r="B45" t="s">
        <v>27</v>
      </c>
      <c r="C45" t="s">
        <v>118</v>
      </c>
      <c r="D45" t="s">
        <v>123</v>
      </c>
      <c r="E45" t="s">
        <v>120</v>
      </c>
      <c r="F45" s="32">
        <v>0.19322571022231724</v>
      </c>
      <c r="G45" t="s">
        <v>374</v>
      </c>
      <c r="H45" t="s">
        <v>369</v>
      </c>
      <c r="I45" t="s">
        <v>370</v>
      </c>
      <c r="J45" t="s">
        <v>27</v>
      </c>
      <c r="K45" t="s">
        <v>118</v>
      </c>
      <c r="L45" t="s">
        <v>121</v>
      </c>
      <c r="M45" t="s">
        <v>120</v>
      </c>
      <c r="N45" s="32">
        <v>0.95814886889285944</v>
      </c>
      <c r="O45" t="s">
        <v>374</v>
      </c>
      <c r="P45" t="s">
        <v>369</v>
      </c>
      <c r="Q45" t="s">
        <v>370</v>
      </c>
      <c r="R45" t="b">
        <f t="shared" si="0"/>
        <v>0</v>
      </c>
    </row>
    <row r="46" spans="1:18" x14ac:dyDescent="0.3">
      <c r="A46">
        <v>45</v>
      </c>
      <c r="B46" t="s">
        <v>27</v>
      </c>
      <c r="C46" t="s">
        <v>82</v>
      </c>
      <c r="D46" t="s">
        <v>129</v>
      </c>
      <c r="E46" t="s">
        <v>80</v>
      </c>
      <c r="F46" s="32">
        <v>496.89410140559301</v>
      </c>
      <c r="G46" t="s">
        <v>375</v>
      </c>
      <c r="H46" t="s">
        <v>369</v>
      </c>
      <c r="I46" t="s">
        <v>370</v>
      </c>
      <c r="J46" t="s">
        <v>27</v>
      </c>
      <c r="K46" t="s">
        <v>82</v>
      </c>
      <c r="L46" t="s">
        <v>129</v>
      </c>
      <c r="M46" t="s">
        <v>80</v>
      </c>
      <c r="N46" s="32">
        <v>496.89410140559301</v>
      </c>
      <c r="O46" t="s">
        <v>375</v>
      </c>
      <c r="P46" t="s">
        <v>369</v>
      </c>
      <c r="Q46" t="s">
        <v>370</v>
      </c>
      <c r="R46" t="b">
        <f t="shared" si="0"/>
        <v>1</v>
      </c>
    </row>
    <row r="47" spans="1:18" x14ac:dyDescent="0.3">
      <c r="A47">
        <v>46</v>
      </c>
      <c r="B47" t="s">
        <v>27</v>
      </c>
      <c r="C47" t="s">
        <v>82</v>
      </c>
      <c r="D47" t="s">
        <v>128</v>
      </c>
      <c r="E47" t="s">
        <v>80</v>
      </c>
      <c r="F47" s="32">
        <v>445.43279590657698</v>
      </c>
      <c r="G47" t="s">
        <v>375</v>
      </c>
      <c r="H47" t="s">
        <v>369</v>
      </c>
      <c r="I47" t="s">
        <v>370</v>
      </c>
      <c r="J47" t="s">
        <v>27</v>
      </c>
      <c r="K47" t="s">
        <v>82</v>
      </c>
      <c r="L47" t="s">
        <v>128</v>
      </c>
      <c r="M47" t="s">
        <v>80</v>
      </c>
      <c r="N47" s="32">
        <v>445.43279590657698</v>
      </c>
      <c r="O47" t="s">
        <v>375</v>
      </c>
      <c r="P47" t="s">
        <v>369</v>
      </c>
      <c r="Q47" t="s">
        <v>370</v>
      </c>
      <c r="R47" t="b">
        <f t="shared" si="0"/>
        <v>1</v>
      </c>
    </row>
    <row r="48" spans="1:18" x14ac:dyDescent="0.3">
      <c r="A48">
        <v>47</v>
      </c>
      <c r="B48" t="s">
        <v>27</v>
      </c>
      <c r="C48" t="s">
        <v>82</v>
      </c>
      <c r="D48" t="s">
        <v>125</v>
      </c>
      <c r="E48" t="s">
        <v>80</v>
      </c>
      <c r="F48" s="32">
        <v>49.073116743831598</v>
      </c>
      <c r="G48" t="s">
        <v>375</v>
      </c>
      <c r="H48" t="s">
        <v>369</v>
      </c>
      <c r="I48" t="s">
        <v>370</v>
      </c>
      <c r="J48" t="s">
        <v>27</v>
      </c>
      <c r="K48" t="s">
        <v>82</v>
      </c>
      <c r="L48" t="s">
        <v>125</v>
      </c>
      <c r="M48" t="s">
        <v>80</v>
      </c>
      <c r="N48" s="32">
        <v>49.073116743831598</v>
      </c>
      <c r="O48" t="s">
        <v>375</v>
      </c>
      <c r="P48" t="s">
        <v>369</v>
      </c>
      <c r="Q48" t="s">
        <v>370</v>
      </c>
      <c r="R48" t="b">
        <f t="shared" si="0"/>
        <v>1</v>
      </c>
    </row>
    <row r="49" spans="1:18" x14ac:dyDescent="0.3">
      <c r="A49">
        <v>48</v>
      </c>
      <c r="B49" t="s">
        <v>27</v>
      </c>
      <c r="C49" t="s">
        <v>82</v>
      </c>
      <c r="D49" t="s">
        <v>126</v>
      </c>
      <c r="E49" t="s">
        <v>80</v>
      </c>
      <c r="F49" s="32">
        <v>135.87647949320001</v>
      </c>
      <c r="G49" t="s">
        <v>375</v>
      </c>
      <c r="H49" t="s">
        <v>369</v>
      </c>
      <c r="I49" t="s">
        <v>370</v>
      </c>
      <c r="J49" t="s">
        <v>27</v>
      </c>
      <c r="K49" t="s">
        <v>82</v>
      </c>
      <c r="L49" t="s">
        <v>126</v>
      </c>
      <c r="M49" t="s">
        <v>80</v>
      </c>
      <c r="N49" s="32">
        <v>135.87647949320001</v>
      </c>
      <c r="O49" t="s">
        <v>375</v>
      </c>
      <c r="P49" t="s">
        <v>369</v>
      </c>
      <c r="Q49" t="s">
        <v>370</v>
      </c>
      <c r="R49" t="b">
        <f t="shared" si="0"/>
        <v>1</v>
      </c>
    </row>
    <row r="50" spans="1:18" x14ac:dyDescent="0.3">
      <c r="A50">
        <v>49</v>
      </c>
      <c r="B50" t="s">
        <v>27</v>
      </c>
      <c r="C50" t="s">
        <v>82</v>
      </c>
      <c r="D50" t="s">
        <v>127</v>
      </c>
      <c r="E50" t="s">
        <v>80</v>
      </c>
      <c r="F50" s="32">
        <v>278.882471468826</v>
      </c>
      <c r="G50" t="s">
        <v>375</v>
      </c>
      <c r="H50" t="s">
        <v>369</v>
      </c>
      <c r="I50" t="s">
        <v>370</v>
      </c>
      <c r="J50" t="s">
        <v>27</v>
      </c>
      <c r="K50" t="s">
        <v>82</v>
      </c>
      <c r="L50" t="s">
        <v>127</v>
      </c>
      <c r="M50" t="s">
        <v>80</v>
      </c>
      <c r="N50" s="32">
        <v>278.882471468826</v>
      </c>
      <c r="O50" t="s">
        <v>375</v>
      </c>
      <c r="P50" t="s">
        <v>369</v>
      </c>
      <c r="Q50" t="s">
        <v>370</v>
      </c>
      <c r="R50" t="b">
        <f t="shared" si="0"/>
        <v>1</v>
      </c>
    </row>
    <row r="51" spans="1:18" x14ac:dyDescent="0.3">
      <c r="A51">
        <v>50</v>
      </c>
      <c r="B51" t="s">
        <v>27</v>
      </c>
      <c r="C51" t="s">
        <v>71</v>
      </c>
      <c r="D51" t="s">
        <v>339</v>
      </c>
      <c r="E51" t="s">
        <v>70</v>
      </c>
      <c r="F51" s="32">
        <v>9.4468085106382979E-2</v>
      </c>
      <c r="G51" t="s">
        <v>368</v>
      </c>
      <c r="H51" t="s">
        <v>369</v>
      </c>
      <c r="I51" t="s">
        <v>370</v>
      </c>
      <c r="J51" t="s">
        <v>27</v>
      </c>
      <c r="K51" t="s">
        <v>71</v>
      </c>
      <c r="L51" t="s">
        <v>339</v>
      </c>
      <c r="M51" t="s">
        <v>70</v>
      </c>
      <c r="N51" s="32">
        <v>9.4468085106382979E-2</v>
      </c>
      <c r="O51" t="s">
        <v>368</v>
      </c>
      <c r="P51" t="s">
        <v>369</v>
      </c>
      <c r="Q51" t="s">
        <v>370</v>
      </c>
      <c r="R51" t="b">
        <f t="shared" si="0"/>
        <v>1</v>
      </c>
    </row>
    <row r="52" spans="1:18" x14ac:dyDescent="0.3">
      <c r="A52">
        <v>51</v>
      </c>
      <c r="B52" t="s">
        <v>27</v>
      </c>
      <c r="C52" t="s">
        <v>71</v>
      </c>
      <c r="D52" t="s">
        <v>222</v>
      </c>
      <c r="E52" t="s">
        <v>70</v>
      </c>
      <c r="F52" s="32">
        <v>8.5390070921985819E-2</v>
      </c>
      <c r="G52" t="s">
        <v>368</v>
      </c>
      <c r="H52" t="s">
        <v>369</v>
      </c>
      <c r="I52" t="s">
        <v>370</v>
      </c>
      <c r="J52" t="s">
        <v>27</v>
      </c>
      <c r="K52" t="s">
        <v>71</v>
      </c>
      <c r="L52" t="s">
        <v>222</v>
      </c>
      <c r="M52" t="s">
        <v>70</v>
      </c>
      <c r="N52" s="32">
        <v>8.5390070921985819E-2</v>
      </c>
      <c r="O52" t="s">
        <v>368</v>
      </c>
      <c r="P52" t="s">
        <v>369</v>
      </c>
      <c r="Q52" t="s">
        <v>370</v>
      </c>
      <c r="R52" t="b">
        <f t="shared" si="0"/>
        <v>1</v>
      </c>
    </row>
    <row r="53" spans="1:18" x14ac:dyDescent="0.3">
      <c r="A53">
        <v>52</v>
      </c>
      <c r="B53" t="s">
        <v>27</v>
      </c>
      <c r="C53" t="s">
        <v>71</v>
      </c>
      <c r="D53" t="s">
        <v>340</v>
      </c>
      <c r="E53" t="s">
        <v>70</v>
      </c>
      <c r="F53" s="32">
        <v>8.085106382978724E-2</v>
      </c>
      <c r="G53" t="s">
        <v>368</v>
      </c>
      <c r="H53" t="s">
        <v>369</v>
      </c>
      <c r="I53" t="s">
        <v>370</v>
      </c>
      <c r="J53" t="s">
        <v>27</v>
      </c>
      <c r="K53" t="s">
        <v>71</v>
      </c>
      <c r="L53" t="s">
        <v>340</v>
      </c>
      <c r="M53" t="s">
        <v>70</v>
      </c>
      <c r="N53" s="32">
        <v>8.085106382978724E-2</v>
      </c>
      <c r="O53" t="s">
        <v>368</v>
      </c>
      <c r="P53" t="s">
        <v>369</v>
      </c>
      <c r="Q53" t="s">
        <v>370</v>
      </c>
      <c r="R53" t="b">
        <f t="shared" si="0"/>
        <v>1</v>
      </c>
    </row>
    <row r="54" spans="1:18" x14ac:dyDescent="0.3">
      <c r="A54">
        <v>53</v>
      </c>
      <c r="B54" t="s">
        <v>27</v>
      </c>
      <c r="C54" t="s">
        <v>71</v>
      </c>
      <c r="D54" t="s">
        <v>341</v>
      </c>
      <c r="E54" t="s">
        <v>70</v>
      </c>
      <c r="F54" s="32">
        <v>0.11276595744680851</v>
      </c>
      <c r="G54" t="s">
        <v>368</v>
      </c>
      <c r="H54" t="s">
        <v>369</v>
      </c>
      <c r="I54" t="s">
        <v>370</v>
      </c>
      <c r="J54" t="s">
        <v>27</v>
      </c>
      <c r="K54" t="s">
        <v>71</v>
      </c>
      <c r="L54" t="s">
        <v>341</v>
      </c>
      <c r="M54" t="s">
        <v>70</v>
      </c>
      <c r="N54" s="32">
        <v>0.11276595744680851</v>
      </c>
      <c r="O54" t="s">
        <v>368</v>
      </c>
      <c r="P54" t="s">
        <v>369</v>
      </c>
      <c r="Q54" t="s">
        <v>370</v>
      </c>
      <c r="R54" t="b">
        <f t="shared" si="0"/>
        <v>1</v>
      </c>
    </row>
    <row r="55" spans="1:18" x14ac:dyDescent="0.3">
      <c r="A55">
        <v>54</v>
      </c>
      <c r="B55" t="s">
        <v>27</v>
      </c>
      <c r="C55" t="s">
        <v>71</v>
      </c>
      <c r="D55" t="s">
        <v>342</v>
      </c>
      <c r="E55" t="s">
        <v>70</v>
      </c>
      <c r="F55" s="32">
        <v>0.1114406779661017</v>
      </c>
      <c r="G55" t="s">
        <v>368</v>
      </c>
      <c r="H55" t="s">
        <v>369</v>
      </c>
      <c r="I55" t="s">
        <v>370</v>
      </c>
      <c r="J55" t="s">
        <v>27</v>
      </c>
      <c r="K55" t="s">
        <v>71</v>
      </c>
      <c r="L55" t="s">
        <v>342</v>
      </c>
      <c r="M55" t="s">
        <v>70</v>
      </c>
      <c r="N55" s="32">
        <v>0.1114406779661017</v>
      </c>
      <c r="O55" t="s">
        <v>368</v>
      </c>
      <c r="P55" t="s">
        <v>369</v>
      </c>
      <c r="Q55" t="s">
        <v>370</v>
      </c>
      <c r="R55" t="b">
        <f t="shared" si="0"/>
        <v>1</v>
      </c>
    </row>
    <row r="56" spans="1:18" x14ac:dyDescent="0.3">
      <c r="A56">
        <v>55</v>
      </c>
      <c r="B56" t="s">
        <v>27</v>
      </c>
      <c r="C56" t="s">
        <v>71</v>
      </c>
      <c r="D56" t="s">
        <v>343</v>
      </c>
      <c r="E56" t="s">
        <v>70</v>
      </c>
      <c r="F56" s="32">
        <v>0.10042372881355932</v>
      </c>
      <c r="G56" t="s">
        <v>368</v>
      </c>
      <c r="H56" t="s">
        <v>369</v>
      </c>
      <c r="I56" t="s">
        <v>370</v>
      </c>
      <c r="J56" t="s">
        <v>27</v>
      </c>
      <c r="K56" t="s">
        <v>71</v>
      </c>
      <c r="L56" t="s">
        <v>343</v>
      </c>
      <c r="M56" t="s">
        <v>70</v>
      </c>
      <c r="N56" s="32">
        <v>0.10042372881355932</v>
      </c>
      <c r="O56" t="s">
        <v>368</v>
      </c>
      <c r="P56" t="s">
        <v>369</v>
      </c>
      <c r="Q56" t="s">
        <v>370</v>
      </c>
      <c r="R56" t="b">
        <f t="shared" si="0"/>
        <v>1</v>
      </c>
    </row>
    <row r="57" spans="1:18" x14ac:dyDescent="0.3">
      <c r="A57">
        <v>56</v>
      </c>
      <c r="B57" t="s">
        <v>27</v>
      </c>
      <c r="C57" t="s">
        <v>71</v>
      </c>
      <c r="D57" t="s">
        <v>344</v>
      </c>
      <c r="E57" t="s">
        <v>70</v>
      </c>
      <c r="F57" s="32">
        <v>9.4915254237288138E-2</v>
      </c>
      <c r="G57" t="s">
        <v>368</v>
      </c>
      <c r="H57" t="s">
        <v>369</v>
      </c>
      <c r="I57" t="s">
        <v>370</v>
      </c>
      <c r="J57" t="s">
        <v>27</v>
      </c>
      <c r="K57" t="s">
        <v>71</v>
      </c>
      <c r="L57" t="s">
        <v>344</v>
      </c>
      <c r="M57" t="s">
        <v>70</v>
      </c>
      <c r="N57" s="32">
        <v>9.4915254237288138E-2</v>
      </c>
      <c r="O57" t="s">
        <v>368</v>
      </c>
      <c r="P57" t="s">
        <v>369</v>
      </c>
      <c r="Q57" t="s">
        <v>370</v>
      </c>
      <c r="R57" t="b">
        <f t="shared" si="0"/>
        <v>1</v>
      </c>
    </row>
    <row r="58" spans="1:18" x14ac:dyDescent="0.3">
      <c r="A58">
        <v>57</v>
      </c>
      <c r="B58" t="s">
        <v>27</v>
      </c>
      <c r="C58" t="s">
        <v>71</v>
      </c>
      <c r="D58" t="s">
        <v>345</v>
      </c>
      <c r="E58" t="s">
        <v>70</v>
      </c>
      <c r="F58" s="32">
        <v>0.13305084745762713</v>
      </c>
      <c r="G58" t="s">
        <v>368</v>
      </c>
      <c r="H58" t="s">
        <v>369</v>
      </c>
      <c r="I58" t="s">
        <v>370</v>
      </c>
      <c r="J58" t="s">
        <v>27</v>
      </c>
      <c r="K58" t="s">
        <v>71</v>
      </c>
      <c r="L58" t="s">
        <v>345</v>
      </c>
      <c r="M58" t="s">
        <v>70</v>
      </c>
      <c r="N58" s="32">
        <v>0.13305084745762713</v>
      </c>
      <c r="O58" t="s">
        <v>368</v>
      </c>
      <c r="P58" t="s">
        <v>369</v>
      </c>
      <c r="Q58" t="s">
        <v>370</v>
      </c>
      <c r="R58" t="b">
        <f t="shared" si="0"/>
        <v>1</v>
      </c>
    </row>
    <row r="59" spans="1:18" x14ac:dyDescent="0.3">
      <c r="A59">
        <v>58</v>
      </c>
      <c r="B59" t="s">
        <v>27</v>
      </c>
      <c r="C59" t="s">
        <v>71</v>
      </c>
      <c r="D59" t="s">
        <v>346</v>
      </c>
      <c r="E59" t="s">
        <v>70</v>
      </c>
      <c r="F59" s="32">
        <v>0.1287739423456567</v>
      </c>
      <c r="G59" t="s">
        <v>368</v>
      </c>
      <c r="H59" t="s">
        <v>369</v>
      </c>
      <c r="I59" t="s">
        <v>370</v>
      </c>
      <c r="J59" t="s">
        <v>27</v>
      </c>
      <c r="K59" t="s">
        <v>71</v>
      </c>
      <c r="L59" t="s">
        <v>346</v>
      </c>
      <c r="M59" t="s">
        <v>70</v>
      </c>
      <c r="N59" s="32">
        <v>0.1287739423456567</v>
      </c>
      <c r="O59" t="s">
        <v>368</v>
      </c>
      <c r="P59" t="s">
        <v>369</v>
      </c>
      <c r="Q59" t="s">
        <v>370</v>
      </c>
      <c r="R59" t="b">
        <f t="shared" si="0"/>
        <v>1</v>
      </c>
    </row>
    <row r="60" spans="1:18" x14ac:dyDescent="0.3">
      <c r="A60">
        <v>59</v>
      </c>
      <c r="B60" t="s">
        <v>27</v>
      </c>
      <c r="C60" t="s">
        <v>71</v>
      </c>
      <c r="D60" t="s">
        <v>347</v>
      </c>
      <c r="E60" t="s">
        <v>70</v>
      </c>
      <c r="F60" s="32">
        <v>0.1027905240442019</v>
      </c>
      <c r="G60" t="s">
        <v>368</v>
      </c>
      <c r="H60" t="s">
        <v>369</v>
      </c>
      <c r="I60" t="s">
        <v>370</v>
      </c>
      <c r="J60" t="s">
        <v>27</v>
      </c>
      <c r="K60" t="s">
        <v>71</v>
      </c>
      <c r="L60" t="s">
        <v>347</v>
      </c>
      <c r="M60" t="s">
        <v>70</v>
      </c>
      <c r="N60" s="32">
        <v>0.1027905240442019</v>
      </c>
      <c r="O60" t="s">
        <v>368</v>
      </c>
      <c r="P60" t="s">
        <v>369</v>
      </c>
      <c r="Q60" t="s">
        <v>370</v>
      </c>
      <c r="R60" t="b">
        <f t="shared" si="0"/>
        <v>1</v>
      </c>
    </row>
    <row r="61" spans="1:18" x14ac:dyDescent="0.3">
      <c r="A61">
        <v>60</v>
      </c>
      <c r="B61" t="s">
        <v>27</v>
      </c>
      <c r="C61" t="s">
        <v>71</v>
      </c>
      <c r="D61" t="s">
        <v>348</v>
      </c>
      <c r="E61" t="s">
        <v>70</v>
      </c>
      <c r="F61" s="32">
        <v>8.9798814893474493E-2</v>
      </c>
      <c r="G61" t="s">
        <v>368</v>
      </c>
      <c r="H61" t="s">
        <v>369</v>
      </c>
      <c r="I61" t="s">
        <v>370</v>
      </c>
      <c r="J61" t="s">
        <v>27</v>
      </c>
      <c r="K61" t="s">
        <v>71</v>
      </c>
      <c r="L61" t="s">
        <v>348</v>
      </c>
      <c r="M61" t="s">
        <v>70</v>
      </c>
      <c r="N61" s="32">
        <v>8.9798814893474493E-2</v>
      </c>
      <c r="O61" t="s">
        <v>368</v>
      </c>
      <c r="P61" t="s">
        <v>369</v>
      </c>
      <c r="Q61" t="s">
        <v>370</v>
      </c>
      <c r="R61" t="b">
        <f t="shared" si="0"/>
        <v>1</v>
      </c>
    </row>
    <row r="62" spans="1:18" x14ac:dyDescent="0.3">
      <c r="A62">
        <v>61</v>
      </c>
      <c r="B62" t="s">
        <v>27</v>
      </c>
      <c r="C62" t="s">
        <v>71</v>
      </c>
      <c r="D62" t="s">
        <v>349</v>
      </c>
      <c r="E62" t="s">
        <v>70</v>
      </c>
      <c r="F62" s="32">
        <v>0.15038411183718209</v>
      </c>
      <c r="G62" t="s">
        <v>368</v>
      </c>
      <c r="H62" t="s">
        <v>369</v>
      </c>
      <c r="I62" t="s">
        <v>370</v>
      </c>
      <c r="J62" t="s">
        <v>27</v>
      </c>
      <c r="K62" t="s">
        <v>71</v>
      </c>
      <c r="L62" t="s">
        <v>349</v>
      </c>
      <c r="M62" t="s">
        <v>70</v>
      </c>
      <c r="N62" s="32">
        <v>0.15038411183718209</v>
      </c>
      <c r="O62" t="s">
        <v>368</v>
      </c>
      <c r="P62" t="s">
        <v>369</v>
      </c>
      <c r="Q62" t="s">
        <v>370</v>
      </c>
      <c r="R62" t="b">
        <f t="shared" si="0"/>
        <v>1</v>
      </c>
    </row>
    <row r="63" spans="1:18" x14ac:dyDescent="0.3">
      <c r="A63">
        <v>62</v>
      </c>
      <c r="B63" t="s">
        <v>27</v>
      </c>
      <c r="C63" t="s">
        <v>71</v>
      </c>
      <c r="D63" t="s">
        <v>350</v>
      </c>
      <c r="E63" t="s">
        <v>70</v>
      </c>
      <c r="F63" s="32">
        <v>0.14345991561181434</v>
      </c>
      <c r="G63" t="s">
        <v>368</v>
      </c>
      <c r="H63" t="s">
        <v>369</v>
      </c>
      <c r="I63" t="s">
        <v>370</v>
      </c>
      <c r="J63" t="s">
        <v>27</v>
      </c>
      <c r="K63" t="s">
        <v>71</v>
      </c>
      <c r="L63" t="s">
        <v>350</v>
      </c>
      <c r="M63" t="s">
        <v>70</v>
      </c>
      <c r="N63" s="32">
        <v>0.14345991561181434</v>
      </c>
      <c r="O63" t="s">
        <v>368</v>
      </c>
      <c r="P63" t="s">
        <v>369</v>
      </c>
      <c r="Q63" t="s">
        <v>370</v>
      </c>
      <c r="R63" t="b">
        <f t="shared" si="0"/>
        <v>1</v>
      </c>
    </row>
    <row r="64" spans="1:18" x14ac:dyDescent="0.3">
      <c r="A64">
        <v>63</v>
      </c>
      <c r="B64" t="s">
        <v>27</v>
      </c>
      <c r="C64" t="s">
        <v>71</v>
      </c>
      <c r="D64" t="s">
        <v>351</v>
      </c>
      <c r="E64" t="s">
        <v>70</v>
      </c>
      <c r="F64" s="32">
        <v>0.12911392405063291</v>
      </c>
      <c r="G64" t="s">
        <v>368</v>
      </c>
      <c r="H64" t="s">
        <v>369</v>
      </c>
      <c r="I64" t="s">
        <v>370</v>
      </c>
      <c r="J64" t="s">
        <v>27</v>
      </c>
      <c r="K64" t="s">
        <v>71</v>
      </c>
      <c r="L64" t="s">
        <v>351</v>
      </c>
      <c r="M64" t="s">
        <v>70</v>
      </c>
      <c r="N64" s="32">
        <v>0.12911392405063291</v>
      </c>
      <c r="O64" t="s">
        <v>368</v>
      </c>
      <c r="P64" t="s">
        <v>369</v>
      </c>
      <c r="Q64" t="s">
        <v>370</v>
      </c>
      <c r="R64" t="b">
        <f t="shared" si="0"/>
        <v>1</v>
      </c>
    </row>
    <row r="65" spans="1:18" x14ac:dyDescent="0.3">
      <c r="A65">
        <v>64</v>
      </c>
      <c r="B65" t="s">
        <v>27</v>
      </c>
      <c r="C65" t="s">
        <v>71</v>
      </c>
      <c r="D65" t="s">
        <v>352</v>
      </c>
      <c r="E65" t="s">
        <v>70</v>
      </c>
      <c r="F65" s="32">
        <v>0.1219409282700422</v>
      </c>
      <c r="G65" t="s">
        <v>368</v>
      </c>
      <c r="H65" t="s">
        <v>369</v>
      </c>
      <c r="I65" t="s">
        <v>370</v>
      </c>
      <c r="J65" t="s">
        <v>27</v>
      </c>
      <c r="K65" t="s">
        <v>71</v>
      </c>
      <c r="L65" t="s">
        <v>352</v>
      </c>
      <c r="M65" t="s">
        <v>70</v>
      </c>
      <c r="N65" s="32">
        <v>0.1219409282700422</v>
      </c>
      <c r="O65" t="s">
        <v>368</v>
      </c>
      <c r="P65" t="s">
        <v>369</v>
      </c>
      <c r="Q65" t="s">
        <v>370</v>
      </c>
      <c r="R65" t="b">
        <f t="shared" si="0"/>
        <v>1</v>
      </c>
    </row>
    <row r="66" spans="1:18" x14ac:dyDescent="0.3">
      <c r="A66">
        <v>65</v>
      </c>
      <c r="B66" t="s">
        <v>27</v>
      </c>
      <c r="C66" t="s">
        <v>71</v>
      </c>
      <c r="D66" t="s">
        <v>353</v>
      </c>
      <c r="E66" t="s">
        <v>70</v>
      </c>
      <c r="F66" s="32">
        <v>0.17215189873417722</v>
      </c>
      <c r="G66" t="s">
        <v>368</v>
      </c>
      <c r="H66" t="s">
        <v>369</v>
      </c>
      <c r="I66" t="s">
        <v>370</v>
      </c>
      <c r="J66" t="s">
        <v>27</v>
      </c>
      <c r="K66" t="s">
        <v>71</v>
      </c>
      <c r="L66" t="s">
        <v>353</v>
      </c>
      <c r="M66" t="s">
        <v>70</v>
      </c>
      <c r="N66" s="32">
        <v>0.17215189873417722</v>
      </c>
      <c r="O66" t="s">
        <v>368</v>
      </c>
      <c r="P66" t="s">
        <v>369</v>
      </c>
      <c r="Q66" t="s">
        <v>370</v>
      </c>
      <c r="R66" t="b">
        <f t="shared" si="0"/>
        <v>1</v>
      </c>
    </row>
    <row r="67" spans="1:18" x14ac:dyDescent="0.3">
      <c r="A67">
        <v>66</v>
      </c>
      <c r="B67" t="s">
        <v>27</v>
      </c>
      <c r="C67" t="s">
        <v>71</v>
      </c>
      <c r="D67" t="s">
        <v>354</v>
      </c>
      <c r="E67" t="s">
        <v>70</v>
      </c>
      <c r="F67" s="32">
        <v>0.16848388945072176</v>
      </c>
      <c r="G67" t="s">
        <v>368</v>
      </c>
      <c r="H67" t="s">
        <v>369</v>
      </c>
      <c r="I67" t="s">
        <v>370</v>
      </c>
      <c r="J67" t="s">
        <v>27</v>
      </c>
      <c r="K67" t="s">
        <v>71</v>
      </c>
      <c r="L67" t="s">
        <v>354</v>
      </c>
      <c r="M67" t="s">
        <v>70</v>
      </c>
      <c r="N67" s="32">
        <v>0.16848388945072176</v>
      </c>
      <c r="O67" t="s">
        <v>368</v>
      </c>
      <c r="P67" t="s">
        <v>369</v>
      </c>
      <c r="Q67" t="s">
        <v>370</v>
      </c>
      <c r="R67" t="b">
        <f t="shared" ref="R67:R130" si="1">D67=L67</f>
        <v>1</v>
      </c>
    </row>
    <row r="68" spans="1:18" x14ac:dyDescent="0.3">
      <c r="A68">
        <v>67</v>
      </c>
      <c r="B68" t="s">
        <v>27</v>
      </c>
      <c r="C68" t="s">
        <v>71</v>
      </c>
      <c r="D68" t="s">
        <v>355</v>
      </c>
      <c r="E68" t="s">
        <v>70</v>
      </c>
      <c r="F68" s="32">
        <v>0.15332599471387964</v>
      </c>
      <c r="G68" t="s">
        <v>368</v>
      </c>
      <c r="H68" t="s">
        <v>369</v>
      </c>
      <c r="I68" t="s">
        <v>370</v>
      </c>
      <c r="J68" t="s">
        <v>27</v>
      </c>
      <c r="K68" t="s">
        <v>71</v>
      </c>
      <c r="L68" t="s">
        <v>355</v>
      </c>
      <c r="M68" t="s">
        <v>70</v>
      </c>
      <c r="N68" s="32">
        <v>0.15332599471387964</v>
      </c>
      <c r="O68" t="s">
        <v>368</v>
      </c>
      <c r="P68" t="s">
        <v>369</v>
      </c>
      <c r="Q68" t="s">
        <v>370</v>
      </c>
      <c r="R68" t="b">
        <f t="shared" si="1"/>
        <v>1</v>
      </c>
    </row>
    <row r="69" spans="1:18" x14ac:dyDescent="0.3">
      <c r="A69">
        <v>68</v>
      </c>
      <c r="B69" t="s">
        <v>27</v>
      </c>
      <c r="C69" t="s">
        <v>71</v>
      </c>
      <c r="D69" t="s">
        <v>356</v>
      </c>
      <c r="E69" t="s">
        <v>70</v>
      </c>
      <c r="F69" s="32">
        <v>0.1457470473454586</v>
      </c>
      <c r="G69" t="s">
        <v>368</v>
      </c>
      <c r="H69" t="s">
        <v>369</v>
      </c>
      <c r="I69" t="s">
        <v>370</v>
      </c>
      <c r="J69" t="s">
        <v>27</v>
      </c>
      <c r="K69" t="s">
        <v>71</v>
      </c>
      <c r="L69" t="s">
        <v>356</v>
      </c>
      <c r="M69" t="s">
        <v>70</v>
      </c>
      <c r="N69" s="32">
        <v>0.1457470473454586</v>
      </c>
      <c r="O69" t="s">
        <v>368</v>
      </c>
      <c r="P69" t="s">
        <v>369</v>
      </c>
      <c r="Q69" t="s">
        <v>370</v>
      </c>
      <c r="R69" t="b">
        <f t="shared" si="1"/>
        <v>1</v>
      </c>
    </row>
    <row r="70" spans="1:18" x14ac:dyDescent="0.3">
      <c r="A70">
        <v>69</v>
      </c>
      <c r="B70" t="s">
        <v>27</v>
      </c>
      <c r="C70" t="s">
        <v>71</v>
      </c>
      <c r="D70" t="s">
        <v>357</v>
      </c>
      <c r="E70" t="s">
        <v>70</v>
      </c>
      <c r="F70" s="32">
        <v>0.19879967892440592</v>
      </c>
      <c r="G70" t="s">
        <v>368</v>
      </c>
      <c r="H70" t="s">
        <v>369</v>
      </c>
      <c r="I70" t="s">
        <v>370</v>
      </c>
      <c r="J70" t="s">
        <v>27</v>
      </c>
      <c r="K70" t="s">
        <v>71</v>
      </c>
      <c r="L70" t="s">
        <v>357</v>
      </c>
      <c r="M70" t="s">
        <v>70</v>
      </c>
      <c r="N70" s="32">
        <v>0.19879967892440592</v>
      </c>
      <c r="O70" t="s">
        <v>368</v>
      </c>
      <c r="P70" t="s">
        <v>369</v>
      </c>
      <c r="Q70" t="s">
        <v>370</v>
      </c>
      <c r="R70" t="b">
        <f t="shared" si="1"/>
        <v>1</v>
      </c>
    </row>
    <row r="71" spans="1:18" x14ac:dyDescent="0.3">
      <c r="A71">
        <v>70</v>
      </c>
      <c r="B71" t="s">
        <v>27</v>
      </c>
      <c r="C71" t="s">
        <v>71</v>
      </c>
      <c r="D71" t="s">
        <v>358</v>
      </c>
      <c r="E71" t="s">
        <v>70</v>
      </c>
      <c r="F71" s="32">
        <v>0.16932773109243698</v>
      </c>
      <c r="G71" t="s">
        <v>368</v>
      </c>
      <c r="H71" t="s">
        <v>369</v>
      </c>
      <c r="I71" t="s">
        <v>370</v>
      </c>
      <c r="J71" t="s">
        <v>27</v>
      </c>
      <c r="K71" t="s">
        <v>71</v>
      </c>
      <c r="L71" t="s">
        <v>358</v>
      </c>
      <c r="M71" t="s">
        <v>70</v>
      </c>
      <c r="N71" s="32">
        <v>0.16932773109243698</v>
      </c>
      <c r="O71" t="s">
        <v>368</v>
      </c>
      <c r="P71" t="s">
        <v>369</v>
      </c>
      <c r="Q71" t="s">
        <v>370</v>
      </c>
      <c r="R71" t="b">
        <f t="shared" si="1"/>
        <v>1</v>
      </c>
    </row>
    <row r="72" spans="1:18" x14ac:dyDescent="0.3">
      <c r="A72">
        <v>71</v>
      </c>
      <c r="B72" t="s">
        <v>27</v>
      </c>
      <c r="C72" t="s">
        <v>71</v>
      </c>
      <c r="D72" t="s">
        <v>359</v>
      </c>
      <c r="E72" t="s">
        <v>70</v>
      </c>
      <c r="F72" s="32">
        <v>0.1522408963585434</v>
      </c>
      <c r="G72" t="s">
        <v>368</v>
      </c>
      <c r="H72" t="s">
        <v>369</v>
      </c>
      <c r="I72" t="s">
        <v>370</v>
      </c>
      <c r="J72" t="s">
        <v>27</v>
      </c>
      <c r="K72" t="s">
        <v>71</v>
      </c>
      <c r="L72" t="s">
        <v>359</v>
      </c>
      <c r="M72" t="s">
        <v>70</v>
      </c>
      <c r="N72" s="32">
        <v>0.1522408963585434</v>
      </c>
      <c r="O72" t="s">
        <v>368</v>
      </c>
      <c r="P72" t="s">
        <v>369</v>
      </c>
      <c r="Q72" t="s">
        <v>370</v>
      </c>
      <c r="R72" t="b">
        <f t="shared" si="1"/>
        <v>1</v>
      </c>
    </row>
    <row r="73" spans="1:18" x14ac:dyDescent="0.3">
      <c r="A73">
        <v>72</v>
      </c>
      <c r="B73" t="s">
        <v>27</v>
      </c>
      <c r="C73" t="s">
        <v>71</v>
      </c>
      <c r="D73" t="s">
        <v>360</v>
      </c>
      <c r="E73" t="s">
        <v>70</v>
      </c>
      <c r="F73" s="32">
        <v>0.14369747899159663</v>
      </c>
      <c r="G73" t="s">
        <v>368</v>
      </c>
      <c r="H73" t="s">
        <v>369</v>
      </c>
      <c r="I73" t="s">
        <v>370</v>
      </c>
      <c r="J73" t="s">
        <v>27</v>
      </c>
      <c r="K73" t="s">
        <v>71</v>
      </c>
      <c r="L73" t="s">
        <v>360</v>
      </c>
      <c r="M73" t="s">
        <v>70</v>
      </c>
      <c r="N73" s="32">
        <v>0.14369747899159663</v>
      </c>
      <c r="O73" t="s">
        <v>368</v>
      </c>
      <c r="P73" t="s">
        <v>369</v>
      </c>
      <c r="Q73" t="s">
        <v>370</v>
      </c>
      <c r="R73" t="b">
        <f t="shared" si="1"/>
        <v>1</v>
      </c>
    </row>
    <row r="74" spans="1:18" x14ac:dyDescent="0.3">
      <c r="A74">
        <v>73</v>
      </c>
      <c r="B74" t="s">
        <v>27</v>
      </c>
      <c r="C74" t="s">
        <v>71</v>
      </c>
      <c r="D74" t="s">
        <v>361</v>
      </c>
      <c r="E74" t="s">
        <v>70</v>
      </c>
      <c r="F74" s="32">
        <v>0.20336134453781513</v>
      </c>
      <c r="G74" t="s">
        <v>368</v>
      </c>
      <c r="H74" t="s">
        <v>369</v>
      </c>
      <c r="I74" t="s">
        <v>370</v>
      </c>
      <c r="J74" t="s">
        <v>27</v>
      </c>
      <c r="K74" t="s">
        <v>71</v>
      </c>
      <c r="L74" t="s">
        <v>361</v>
      </c>
      <c r="M74" t="s">
        <v>70</v>
      </c>
      <c r="N74" s="32">
        <v>0.20336134453781513</v>
      </c>
      <c r="O74" t="s">
        <v>368</v>
      </c>
      <c r="P74" t="s">
        <v>369</v>
      </c>
      <c r="Q74" t="s">
        <v>370</v>
      </c>
      <c r="R74" t="b">
        <f t="shared" si="1"/>
        <v>1</v>
      </c>
    </row>
    <row r="75" spans="1:18" x14ac:dyDescent="0.3">
      <c r="A75">
        <v>74</v>
      </c>
      <c r="B75" t="s">
        <v>27</v>
      </c>
      <c r="C75" t="s">
        <v>71</v>
      </c>
      <c r="D75" t="s">
        <v>362</v>
      </c>
      <c r="E75" t="s">
        <v>70</v>
      </c>
      <c r="F75" s="32">
        <v>0.20336134453781513</v>
      </c>
      <c r="G75" t="s">
        <v>368</v>
      </c>
      <c r="H75" t="s">
        <v>369</v>
      </c>
      <c r="I75" t="s">
        <v>370</v>
      </c>
      <c r="J75" t="s">
        <v>27</v>
      </c>
      <c r="K75" t="s">
        <v>71</v>
      </c>
      <c r="L75" t="s">
        <v>362</v>
      </c>
      <c r="M75" t="s">
        <v>70</v>
      </c>
      <c r="N75" s="32">
        <v>0.20336134453781513</v>
      </c>
      <c r="O75" t="s">
        <v>368</v>
      </c>
      <c r="P75" t="s">
        <v>369</v>
      </c>
      <c r="Q75" t="s">
        <v>370</v>
      </c>
      <c r="R75" t="b">
        <f t="shared" si="1"/>
        <v>1</v>
      </c>
    </row>
    <row r="76" spans="1:18" x14ac:dyDescent="0.3">
      <c r="A76">
        <v>75</v>
      </c>
      <c r="B76" t="s">
        <v>27</v>
      </c>
      <c r="C76" t="s">
        <v>71</v>
      </c>
      <c r="D76" t="s">
        <v>363</v>
      </c>
      <c r="E76" t="s">
        <v>70</v>
      </c>
      <c r="F76" s="32">
        <v>0.24390000000000001</v>
      </c>
      <c r="G76" t="s">
        <v>368</v>
      </c>
      <c r="H76" t="s">
        <v>369</v>
      </c>
      <c r="I76" t="s">
        <v>370</v>
      </c>
      <c r="J76" t="s">
        <v>27</v>
      </c>
      <c r="K76" t="s">
        <v>71</v>
      </c>
      <c r="L76" t="s">
        <v>363</v>
      </c>
      <c r="M76" t="s">
        <v>70</v>
      </c>
      <c r="N76" s="32">
        <v>0.24390000000000001</v>
      </c>
      <c r="O76" t="s">
        <v>368</v>
      </c>
      <c r="P76" t="s">
        <v>369</v>
      </c>
      <c r="Q76" t="s">
        <v>370</v>
      </c>
      <c r="R76" t="b">
        <f t="shared" si="1"/>
        <v>1</v>
      </c>
    </row>
    <row r="77" spans="1:18" x14ac:dyDescent="0.3">
      <c r="A77">
        <v>76</v>
      </c>
      <c r="B77" t="s">
        <v>27</v>
      </c>
      <c r="C77" t="s">
        <v>130</v>
      </c>
      <c r="D77" t="s">
        <v>376</v>
      </c>
      <c r="E77" t="s">
        <v>120</v>
      </c>
      <c r="F77" s="32">
        <v>16.269958697142854</v>
      </c>
      <c r="G77" t="s">
        <v>374</v>
      </c>
      <c r="H77" t="s">
        <v>369</v>
      </c>
      <c r="I77" t="s">
        <v>370</v>
      </c>
      <c r="J77" t="s">
        <v>27</v>
      </c>
      <c r="K77" t="s">
        <v>130</v>
      </c>
      <c r="L77" t="s">
        <v>376</v>
      </c>
      <c r="M77" t="s">
        <v>120</v>
      </c>
      <c r="N77" s="32">
        <v>16.269958697142854</v>
      </c>
      <c r="O77" t="s">
        <v>374</v>
      </c>
      <c r="P77" t="s">
        <v>369</v>
      </c>
      <c r="Q77" t="s">
        <v>370</v>
      </c>
      <c r="R77" t="b">
        <f t="shared" si="1"/>
        <v>1</v>
      </c>
    </row>
    <row r="78" spans="1:18" x14ac:dyDescent="0.3">
      <c r="A78">
        <v>77</v>
      </c>
      <c r="B78" t="s">
        <v>27</v>
      </c>
      <c r="C78" t="s">
        <v>130</v>
      </c>
      <c r="D78" t="s">
        <v>377</v>
      </c>
      <c r="E78" t="s">
        <v>120</v>
      </c>
      <c r="F78" s="32">
        <v>3.8336094428571417</v>
      </c>
      <c r="G78" t="s">
        <v>374</v>
      </c>
      <c r="H78" t="s">
        <v>369</v>
      </c>
      <c r="I78" t="s">
        <v>370</v>
      </c>
      <c r="J78" t="s">
        <v>27</v>
      </c>
      <c r="K78" t="s">
        <v>130</v>
      </c>
      <c r="L78" t="s">
        <v>377</v>
      </c>
      <c r="M78" t="s">
        <v>120</v>
      </c>
      <c r="N78" s="32">
        <v>3.8336094428571417</v>
      </c>
      <c r="O78" t="s">
        <v>374</v>
      </c>
      <c r="P78" t="s">
        <v>369</v>
      </c>
      <c r="Q78" t="s">
        <v>370</v>
      </c>
      <c r="R78" t="b">
        <f t="shared" si="1"/>
        <v>1</v>
      </c>
    </row>
    <row r="79" spans="1:18" x14ac:dyDescent="0.3">
      <c r="A79">
        <v>78</v>
      </c>
      <c r="B79" t="s">
        <v>27</v>
      </c>
      <c r="C79" t="s">
        <v>130</v>
      </c>
      <c r="D79" t="s">
        <v>378</v>
      </c>
      <c r="E79" t="s">
        <v>120</v>
      </c>
      <c r="F79" s="32">
        <v>11.454955925999998</v>
      </c>
      <c r="G79" t="s">
        <v>374</v>
      </c>
      <c r="H79" t="s">
        <v>369</v>
      </c>
      <c r="I79" t="s">
        <v>370</v>
      </c>
      <c r="J79" t="s">
        <v>27</v>
      </c>
      <c r="K79" t="s">
        <v>130</v>
      </c>
      <c r="L79" t="s">
        <v>378</v>
      </c>
      <c r="M79" t="s">
        <v>120</v>
      </c>
      <c r="N79" s="32">
        <v>11.454955925999998</v>
      </c>
      <c r="O79" t="s">
        <v>374</v>
      </c>
      <c r="P79" t="s">
        <v>369</v>
      </c>
      <c r="Q79" t="s">
        <v>370</v>
      </c>
      <c r="R79" t="b">
        <f t="shared" si="1"/>
        <v>1</v>
      </c>
    </row>
    <row r="80" spans="1:18" x14ac:dyDescent="0.3">
      <c r="A80">
        <v>79</v>
      </c>
      <c r="B80" t="s">
        <v>27</v>
      </c>
      <c r="C80" t="s">
        <v>134</v>
      </c>
      <c r="D80" t="s">
        <v>135</v>
      </c>
      <c r="E80" t="s">
        <v>80</v>
      </c>
      <c r="F80" s="32">
        <v>2.64265908267566E-2</v>
      </c>
      <c r="G80" t="s">
        <v>373</v>
      </c>
      <c r="H80" t="s">
        <v>369</v>
      </c>
      <c r="I80" t="s">
        <v>370</v>
      </c>
      <c r="J80" t="s">
        <v>27</v>
      </c>
      <c r="K80" t="s">
        <v>134</v>
      </c>
      <c r="L80" t="s">
        <v>135</v>
      </c>
      <c r="M80" t="s">
        <v>80</v>
      </c>
      <c r="N80" s="32">
        <v>2.64265908267566E-2</v>
      </c>
      <c r="O80" t="s">
        <v>373</v>
      </c>
      <c r="P80" t="s">
        <v>369</v>
      </c>
      <c r="Q80" t="s">
        <v>370</v>
      </c>
      <c r="R80" t="b">
        <f t="shared" si="1"/>
        <v>1</v>
      </c>
    </row>
    <row r="81" spans="1:18" x14ac:dyDescent="0.3">
      <c r="A81">
        <v>80</v>
      </c>
      <c r="B81" t="s">
        <v>27</v>
      </c>
      <c r="C81" t="s">
        <v>134</v>
      </c>
      <c r="D81" t="s">
        <v>136</v>
      </c>
      <c r="E81" t="s">
        <v>80</v>
      </c>
      <c r="F81" s="32">
        <v>1.1495635843099022E-2</v>
      </c>
      <c r="G81" t="s">
        <v>373</v>
      </c>
      <c r="H81" t="s">
        <v>369</v>
      </c>
      <c r="I81" t="s">
        <v>370</v>
      </c>
      <c r="J81" t="s">
        <v>27</v>
      </c>
      <c r="K81" t="s">
        <v>134</v>
      </c>
      <c r="L81" t="s">
        <v>136</v>
      </c>
      <c r="M81" t="s">
        <v>80</v>
      </c>
      <c r="N81" s="32">
        <v>1.1495635843099022E-2</v>
      </c>
      <c r="O81" t="s">
        <v>373</v>
      </c>
      <c r="P81" t="s">
        <v>369</v>
      </c>
      <c r="Q81" t="s">
        <v>370</v>
      </c>
      <c r="R81" t="b">
        <f t="shared" si="1"/>
        <v>1</v>
      </c>
    </row>
    <row r="82" spans="1:18" x14ac:dyDescent="0.3">
      <c r="A82">
        <v>81</v>
      </c>
      <c r="B82" t="s">
        <v>27</v>
      </c>
      <c r="C82" t="s">
        <v>134</v>
      </c>
      <c r="D82" t="s">
        <v>137</v>
      </c>
      <c r="E82" t="s">
        <v>80</v>
      </c>
      <c r="F82" s="32">
        <v>4.2014415102869511E-2</v>
      </c>
      <c r="G82" t="s">
        <v>373</v>
      </c>
      <c r="H82" t="s">
        <v>369</v>
      </c>
      <c r="I82" t="s">
        <v>370</v>
      </c>
      <c r="J82" t="s">
        <v>27</v>
      </c>
      <c r="K82" t="s">
        <v>134</v>
      </c>
      <c r="L82" t="s">
        <v>137</v>
      </c>
      <c r="M82" t="s">
        <v>80</v>
      </c>
      <c r="N82" s="32">
        <v>4.2014415102869511E-2</v>
      </c>
      <c r="O82" t="s">
        <v>373</v>
      </c>
      <c r="P82" t="s">
        <v>369</v>
      </c>
      <c r="Q82" t="s">
        <v>370</v>
      </c>
      <c r="R82" t="b">
        <f t="shared" si="1"/>
        <v>1</v>
      </c>
    </row>
    <row r="83" spans="1:18" x14ac:dyDescent="0.3">
      <c r="A83">
        <v>82</v>
      </c>
      <c r="B83" t="s">
        <v>27</v>
      </c>
      <c r="C83" t="s">
        <v>134</v>
      </c>
      <c r="D83" t="s">
        <v>138</v>
      </c>
      <c r="E83" t="s">
        <v>80</v>
      </c>
      <c r="F83" s="32">
        <v>4.4653115112619594E-2</v>
      </c>
      <c r="G83" t="s">
        <v>373</v>
      </c>
      <c r="H83" t="s">
        <v>369</v>
      </c>
      <c r="I83" t="s">
        <v>370</v>
      </c>
      <c r="J83" t="s">
        <v>27</v>
      </c>
      <c r="K83" t="s">
        <v>134</v>
      </c>
      <c r="L83" t="s">
        <v>138</v>
      </c>
      <c r="M83" t="s">
        <v>80</v>
      </c>
      <c r="N83" s="32">
        <v>4.4653115112619594E-2</v>
      </c>
      <c r="O83" t="s">
        <v>373</v>
      </c>
      <c r="P83" t="s">
        <v>369</v>
      </c>
      <c r="Q83" t="s">
        <v>370</v>
      </c>
      <c r="R83" t="b">
        <f t="shared" si="1"/>
        <v>1</v>
      </c>
    </row>
    <row r="84" spans="1:18" x14ac:dyDescent="0.3">
      <c r="A84">
        <v>83</v>
      </c>
      <c r="B84" t="s">
        <v>27</v>
      </c>
      <c r="C84" t="s">
        <v>134</v>
      </c>
      <c r="D84" t="s">
        <v>139</v>
      </c>
      <c r="E84" t="s">
        <v>80</v>
      </c>
      <c r="F84" s="32">
        <v>5.8038756017397046E-2</v>
      </c>
      <c r="G84" t="s">
        <v>373</v>
      </c>
      <c r="H84" t="s">
        <v>369</v>
      </c>
      <c r="I84" t="s">
        <v>370</v>
      </c>
      <c r="J84" t="s">
        <v>27</v>
      </c>
      <c r="K84" t="s">
        <v>134</v>
      </c>
      <c r="L84" t="s">
        <v>139</v>
      </c>
      <c r="M84" t="s">
        <v>80</v>
      </c>
      <c r="N84" s="32">
        <v>5.8038756017397046E-2</v>
      </c>
      <c r="O84" t="s">
        <v>373</v>
      </c>
      <c r="P84" t="s">
        <v>369</v>
      </c>
      <c r="Q84" t="s">
        <v>370</v>
      </c>
      <c r="R84" t="b">
        <f t="shared" si="1"/>
        <v>1</v>
      </c>
    </row>
    <row r="85" spans="1:18" x14ac:dyDescent="0.3">
      <c r="A85">
        <v>84</v>
      </c>
      <c r="B85" t="s">
        <v>27</v>
      </c>
      <c r="C85" t="s">
        <v>140</v>
      </c>
      <c r="D85" t="s">
        <v>141</v>
      </c>
      <c r="E85" t="s">
        <v>120</v>
      </c>
      <c r="F85" s="32">
        <v>1.4848236322236357</v>
      </c>
      <c r="G85" t="s">
        <v>374</v>
      </c>
      <c r="H85" t="s">
        <v>369</v>
      </c>
      <c r="I85" t="s">
        <v>370</v>
      </c>
      <c r="J85" t="s">
        <v>27</v>
      </c>
      <c r="K85" t="s">
        <v>140</v>
      </c>
      <c r="L85" t="s">
        <v>141</v>
      </c>
      <c r="M85" t="s">
        <v>120</v>
      </c>
      <c r="N85" s="32">
        <v>1.4848236322236357</v>
      </c>
      <c r="O85" t="s">
        <v>374</v>
      </c>
      <c r="P85" t="s">
        <v>369</v>
      </c>
      <c r="Q85" t="s">
        <v>370</v>
      </c>
      <c r="R85" t="b">
        <f t="shared" si="1"/>
        <v>1</v>
      </c>
    </row>
    <row r="86" spans="1:18" x14ac:dyDescent="0.3">
      <c r="A86">
        <v>85</v>
      </c>
      <c r="B86" t="s">
        <v>27</v>
      </c>
      <c r="C86" t="s">
        <v>140</v>
      </c>
      <c r="D86" t="s">
        <v>142</v>
      </c>
      <c r="E86" t="s">
        <v>120</v>
      </c>
      <c r="F86" s="32">
        <v>1.7482606336798507</v>
      </c>
      <c r="G86" t="s">
        <v>374</v>
      </c>
      <c r="H86" t="s">
        <v>369</v>
      </c>
      <c r="I86" t="s">
        <v>370</v>
      </c>
      <c r="J86" t="s">
        <v>27</v>
      </c>
      <c r="K86" t="s">
        <v>140</v>
      </c>
      <c r="L86" t="s">
        <v>142</v>
      </c>
      <c r="M86" t="s">
        <v>120</v>
      </c>
      <c r="N86" s="32">
        <v>1.7482606336798507</v>
      </c>
      <c r="O86" t="s">
        <v>374</v>
      </c>
      <c r="P86" t="s">
        <v>369</v>
      </c>
      <c r="Q86" t="s">
        <v>370</v>
      </c>
      <c r="R86" t="b">
        <f t="shared" si="1"/>
        <v>1</v>
      </c>
    </row>
    <row r="87" spans="1:18" x14ac:dyDescent="0.3">
      <c r="A87">
        <v>86</v>
      </c>
      <c r="B87" t="s">
        <v>27</v>
      </c>
      <c r="C87" t="s">
        <v>140</v>
      </c>
      <c r="D87" t="s">
        <v>143</v>
      </c>
      <c r="E87" t="s">
        <v>120</v>
      </c>
      <c r="F87" s="32">
        <v>2.4739942551747673</v>
      </c>
      <c r="G87" t="s">
        <v>374</v>
      </c>
      <c r="H87" t="s">
        <v>369</v>
      </c>
      <c r="I87" t="s">
        <v>370</v>
      </c>
      <c r="J87" t="s">
        <v>27</v>
      </c>
      <c r="K87" t="s">
        <v>140</v>
      </c>
      <c r="L87" t="s">
        <v>143</v>
      </c>
      <c r="M87" t="s">
        <v>120</v>
      </c>
      <c r="N87" s="32">
        <v>2.4739942551747673</v>
      </c>
      <c r="O87" t="s">
        <v>374</v>
      </c>
      <c r="P87" t="s">
        <v>369</v>
      </c>
      <c r="Q87" t="s">
        <v>370</v>
      </c>
      <c r="R87" t="b">
        <f t="shared" si="1"/>
        <v>1</v>
      </c>
    </row>
    <row r="88" spans="1:18" x14ac:dyDescent="0.3">
      <c r="A88">
        <v>87</v>
      </c>
      <c r="B88" t="s">
        <v>27</v>
      </c>
      <c r="C88" t="s">
        <v>140</v>
      </c>
      <c r="D88" t="s">
        <v>144</v>
      </c>
      <c r="E88" t="s">
        <v>120</v>
      </c>
      <c r="F88" s="32">
        <v>2.9587959307796639</v>
      </c>
      <c r="G88" t="s">
        <v>374</v>
      </c>
      <c r="H88" t="s">
        <v>369</v>
      </c>
      <c r="I88" t="s">
        <v>370</v>
      </c>
      <c r="J88" t="s">
        <v>27</v>
      </c>
      <c r="K88" t="s">
        <v>140</v>
      </c>
      <c r="L88" t="s">
        <v>144</v>
      </c>
      <c r="M88" t="s">
        <v>120</v>
      </c>
      <c r="N88" s="32">
        <v>2.9587959307796639</v>
      </c>
      <c r="O88" t="s">
        <v>374</v>
      </c>
      <c r="P88" t="s">
        <v>369</v>
      </c>
      <c r="Q88" t="s">
        <v>370</v>
      </c>
      <c r="R88" t="b">
        <f t="shared" si="1"/>
        <v>1</v>
      </c>
    </row>
    <row r="89" spans="1:18" x14ac:dyDescent="0.3">
      <c r="A89">
        <v>88</v>
      </c>
      <c r="B89" t="s">
        <v>27</v>
      </c>
      <c r="C89" t="s">
        <v>140</v>
      </c>
      <c r="D89" t="s">
        <v>145</v>
      </c>
      <c r="E89" t="s">
        <v>120</v>
      </c>
      <c r="F89" s="32">
        <v>4.2088162890066467</v>
      </c>
      <c r="G89" t="s">
        <v>374</v>
      </c>
      <c r="H89" t="s">
        <v>369</v>
      </c>
      <c r="I89" t="s">
        <v>370</v>
      </c>
      <c r="J89" t="s">
        <v>27</v>
      </c>
      <c r="K89" t="s">
        <v>140</v>
      </c>
      <c r="L89" t="s">
        <v>145</v>
      </c>
      <c r="M89" t="s">
        <v>120</v>
      </c>
      <c r="N89" s="32">
        <v>4.2088162890066467</v>
      </c>
      <c r="O89" t="s">
        <v>374</v>
      </c>
      <c r="P89" t="s">
        <v>369</v>
      </c>
      <c r="Q89" t="s">
        <v>370</v>
      </c>
      <c r="R89" t="b">
        <f t="shared" si="1"/>
        <v>1</v>
      </c>
    </row>
    <row r="90" spans="1:18" x14ac:dyDescent="0.3">
      <c r="A90">
        <v>89</v>
      </c>
      <c r="B90" t="s">
        <v>27</v>
      </c>
      <c r="C90" t="s">
        <v>140</v>
      </c>
      <c r="D90" t="s">
        <v>146</v>
      </c>
      <c r="E90" t="s">
        <v>120</v>
      </c>
      <c r="F90" s="32">
        <v>7.189202164587785</v>
      </c>
      <c r="G90" t="s">
        <v>374</v>
      </c>
      <c r="H90" t="s">
        <v>369</v>
      </c>
      <c r="I90" t="s">
        <v>370</v>
      </c>
      <c r="J90" t="s">
        <v>27</v>
      </c>
      <c r="K90" t="s">
        <v>140</v>
      </c>
      <c r="L90" t="s">
        <v>146</v>
      </c>
      <c r="M90" t="s">
        <v>120</v>
      </c>
      <c r="N90" s="32">
        <v>7.189202164587785</v>
      </c>
      <c r="O90" t="s">
        <v>374</v>
      </c>
      <c r="P90" t="s">
        <v>369</v>
      </c>
      <c r="Q90" t="s">
        <v>370</v>
      </c>
      <c r="R90" t="b">
        <f t="shared" si="1"/>
        <v>1</v>
      </c>
    </row>
    <row r="91" spans="1:18" x14ac:dyDescent="0.3">
      <c r="A91">
        <v>90</v>
      </c>
      <c r="B91" t="s">
        <v>27</v>
      </c>
      <c r="C91" t="s">
        <v>140</v>
      </c>
      <c r="D91" t="s">
        <v>147</v>
      </c>
      <c r="E91" t="s">
        <v>120</v>
      </c>
      <c r="F91" s="32">
        <v>10.945227858299067</v>
      </c>
      <c r="G91" t="s">
        <v>374</v>
      </c>
      <c r="H91" t="s">
        <v>369</v>
      </c>
      <c r="I91" t="s">
        <v>370</v>
      </c>
      <c r="J91" t="s">
        <v>27</v>
      </c>
      <c r="K91" t="s">
        <v>140</v>
      </c>
      <c r="L91" t="s">
        <v>147</v>
      </c>
      <c r="M91" t="s">
        <v>120</v>
      </c>
      <c r="N91" s="32">
        <v>10.945227858299067</v>
      </c>
      <c r="O91" t="s">
        <v>374</v>
      </c>
      <c r="P91" t="s">
        <v>369</v>
      </c>
      <c r="Q91" t="s">
        <v>370</v>
      </c>
      <c r="R91" t="b">
        <f t="shared" si="1"/>
        <v>1</v>
      </c>
    </row>
    <row r="92" spans="1:18" x14ac:dyDescent="0.3">
      <c r="A92">
        <v>91</v>
      </c>
      <c r="B92" t="s">
        <v>27</v>
      </c>
      <c r="C92" t="s">
        <v>148</v>
      </c>
      <c r="D92" t="s">
        <v>149</v>
      </c>
      <c r="E92" t="s">
        <v>80</v>
      </c>
      <c r="F92" s="32">
        <v>8.8229439803312899E-3</v>
      </c>
      <c r="G92" t="s">
        <v>373</v>
      </c>
      <c r="H92" t="s">
        <v>369</v>
      </c>
      <c r="I92" t="s">
        <v>370</v>
      </c>
      <c r="J92" t="s">
        <v>27</v>
      </c>
      <c r="K92" t="s">
        <v>148</v>
      </c>
      <c r="L92" t="s">
        <v>149</v>
      </c>
      <c r="M92" t="s">
        <v>80</v>
      </c>
      <c r="N92" s="32">
        <v>8.8229439803312899E-3</v>
      </c>
      <c r="O92" t="s">
        <v>373</v>
      </c>
      <c r="P92" t="s">
        <v>369</v>
      </c>
      <c r="Q92" t="s">
        <v>370</v>
      </c>
      <c r="R92" t="b">
        <f t="shared" si="1"/>
        <v>1</v>
      </c>
    </row>
    <row r="93" spans="1:18" x14ac:dyDescent="0.3">
      <c r="A93">
        <v>92</v>
      </c>
      <c r="B93" t="s">
        <v>27</v>
      </c>
      <c r="C93" t="s">
        <v>148</v>
      </c>
      <c r="D93" t="s">
        <v>150</v>
      </c>
      <c r="E93" t="s">
        <v>80</v>
      </c>
      <c r="F93" s="32">
        <v>1.1107981177671014E-2</v>
      </c>
      <c r="G93" t="s">
        <v>373</v>
      </c>
      <c r="H93" t="s">
        <v>369</v>
      </c>
      <c r="I93" t="s">
        <v>370</v>
      </c>
      <c r="J93" t="s">
        <v>27</v>
      </c>
      <c r="K93" t="s">
        <v>148</v>
      </c>
      <c r="L93" t="s">
        <v>150</v>
      </c>
      <c r="M93" t="s">
        <v>80</v>
      </c>
      <c r="N93" s="32">
        <v>1.1107981177671014E-2</v>
      </c>
      <c r="O93" t="s">
        <v>373</v>
      </c>
      <c r="P93" t="s">
        <v>369</v>
      </c>
      <c r="Q93" t="s">
        <v>370</v>
      </c>
      <c r="R93" t="b">
        <f t="shared" si="1"/>
        <v>1</v>
      </c>
    </row>
    <row r="94" spans="1:18" x14ac:dyDescent="0.3">
      <c r="A94">
        <v>93</v>
      </c>
      <c r="B94" t="s">
        <v>27</v>
      </c>
      <c r="C94" t="s">
        <v>148</v>
      </c>
      <c r="D94" t="s">
        <v>151</v>
      </c>
      <c r="E94" t="s">
        <v>80</v>
      </c>
      <c r="F94" s="32">
        <v>1.3711668728470522E-2</v>
      </c>
      <c r="G94" t="s">
        <v>373</v>
      </c>
      <c r="H94" t="s">
        <v>369</v>
      </c>
      <c r="I94" t="s">
        <v>370</v>
      </c>
      <c r="J94" t="s">
        <v>27</v>
      </c>
      <c r="K94" t="s">
        <v>148</v>
      </c>
      <c r="L94" t="s">
        <v>151</v>
      </c>
      <c r="M94" t="s">
        <v>80</v>
      </c>
      <c r="N94" s="32">
        <v>1.3711668728470522E-2</v>
      </c>
      <c r="O94" t="s">
        <v>373</v>
      </c>
      <c r="P94" t="s">
        <v>369</v>
      </c>
      <c r="Q94" t="s">
        <v>370</v>
      </c>
      <c r="R94" t="b">
        <f t="shared" si="1"/>
        <v>1</v>
      </c>
    </row>
    <row r="95" spans="1:18" x14ac:dyDescent="0.3">
      <c r="A95">
        <v>94</v>
      </c>
      <c r="B95" t="s">
        <v>27</v>
      </c>
      <c r="C95" t="s">
        <v>148</v>
      </c>
      <c r="D95" t="s">
        <v>152</v>
      </c>
      <c r="E95" t="s">
        <v>80</v>
      </c>
      <c r="F95" s="32">
        <v>1.03119639587034E-2</v>
      </c>
      <c r="G95" t="s">
        <v>373</v>
      </c>
      <c r="H95" t="s">
        <v>369</v>
      </c>
      <c r="I95" t="s">
        <v>370</v>
      </c>
      <c r="J95" t="s">
        <v>27</v>
      </c>
      <c r="K95" t="s">
        <v>148</v>
      </c>
      <c r="L95" t="s">
        <v>152</v>
      </c>
      <c r="M95" t="s">
        <v>80</v>
      </c>
      <c r="N95" s="32">
        <v>1.03119639587034E-2</v>
      </c>
      <c r="O95" t="s">
        <v>373</v>
      </c>
      <c r="P95" t="s">
        <v>369</v>
      </c>
      <c r="Q95" t="s">
        <v>370</v>
      </c>
      <c r="R95" t="b">
        <f t="shared" si="1"/>
        <v>1</v>
      </c>
    </row>
    <row r="96" spans="1:18" x14ac:dyDescent="0.3">
      <c r="A96">
        <v>95</v>
      </c>
      <c r="B96" t="s">
        <v>27</v>
      </c>
      <c r="C96" t="s">
        <v>148</v>
      </c>
      <c r="D96" t="s">
        <v>153</v>
      </c>
      <c r="E96" t="s">
        <v>80</v>
      </c>
      <c r="F96" s="32">
        <v>1.8611141326981898E-2</v>
      </c>
      <c r="G96" t="s">
        <v>373</v>
      </c>
      <c r="H96" t="s">
        <v>369</v>
      </c>
      <c r="I96" t="s">
        <v>370</v>
      </c>
      <c r="J96" t="s">
        <v>27</v>
      </c>
      <c r="K96" t="s">
        <v>148</v>
      </c>
      <c r="L96" t="s">
        <v>153</v>
      </c>
      <c r="M96" t="s">
        <v>80</v>
      </c>
      <c r="N96" s="32">
        <v>1.8611141326981898E-2</v>
      </c>
      <c r="O96" t="s">
        <v>373</v>
      </c>
      <c r="P96" t="s">
        <v>369</v>
      </c>
      <c r="Q96" t="s">
        <v>370</v>
      </c>
      <c r="R96" t="b">
        <f t="shared" si="1"/>
        <v>1</v>
      </c>
    </row>
    <row r="97" spans="1:18" x14ac:dyDescent="0.3">
      <c r="A97">
        <v>96</v>
      </c>
      <c r="B97" t="s">
        <v>27</v>
      </c>
      <c r="C97" t="s">
        <v>148</v>
      </c>
      <c r="D97" t="s">
        <v>154</v>
      </c>
      <c r="E97" t="s">
        <v>80</v>
      </c>
      <c r="F97" s="32">
        <v>1.5499376102520897E-2</v>
      </c>
      <c r="G97" t="s">
        <v>373</v>
      </c>
      <c r="H97" t="s">
        <v>369</v>
      </c>
      <c r="I97" t="s">
        <v>370</v>
      </c>
      <c r="J97" t="s">
        <v>27</v>
      </c>
      <c r="K97" t="s">
        <v>148</v>
      </c>
      <c r="L97" t="s">
        <v>154</v>
      </c>
      <c r="M97" t="s">
        <v>80</v>
      </c>
      <c r="N97" s="32">
        <v>1.5499376102520897E-2</v>
      </c>
      <c r="O97" t="s">
        <v>373</v>
      </c>
      <c r="P97" t="s">
        <v>369</v>
      </c>
      <c r="Q97" t="s">
        <v>370</v>
      </c>
      <c r="R97" t="b">
        <f t="shared" si="1"/>
        <v>1</v>
      </c>
    </row>
    <row r="98" spans="1:18" x14ac:dyDescent="0.3">
      <c r="A98">
        <v>97</v>
      </c>
      <c r="B98" t="s">
        <v>27</v>
      </c>
      <c r="C98" t="s">
        <v>148</v>
      </c>
      <c r="D98" t="s">
        <v>155</v>
      </c>
      <c r="E98" t="s">
        <v>80</v>
      </c>
      <c r="F98" s="32">
        <v>2.3119101106247184E-2</v>
      </c>
      <c r="G98" t="s">
        <v>373</v>
      </c>
      <c r="H98" t="s">
        <v>369</v>
      </c>
      <c r="I98" t="s">
        <v>370</v>
      </c>
      <c r="J98" t="s">
        <v>27</v>
      </c>
      <c r="K98" t="s">
        <v>148</v>
      </c>
      <c r="L98" t="s">
        <v>155</v>
      </c>
      <c r="M98" t="s">
        <v>80</v>
      </c>
      <c r="N98" s="32">
        <v>2.3119101106247184E-2</v>
      </c>
      <c r="O98" t="s">
        <v>373</v>
      </c>
      <c r="P98" t="s">
        <v>369</v>
      </c>
      <c r="Q98" t="s">
        <v>370</v>
      </c>
      <c r="R98" t="b">
        <f t="shared" si="1"/>
        <v>1</v>
      </c>
    </row>
    <row r="99" spans="1:18" x14ac:dyDescent="0.3">
      <c r="A99">
        <v>98</v>
      </c>
      <c r="B99" t="s">
        <v>27</v>
      </c>
      <c r="C99" t="s">
        <v>148</v>
      </c>
      <c r="D99" t="s">
        <v>156</v>
      </c>
      <c r="E99" t="s">
        <v>80</v>
      </c>
      <c r="F99" s="32">
        <v>9.1033821894837756E-4</v>
      </c>
      <c r="G99" t="s">
        <v>373</v>
      </c>
      <c r="H99" t="s">
        <v>369</v>
      </c>
      <c r="I99" t="s">
        <v>370</v>
      </c>
      <c r="J99" t="s">
        <v>27</v>
      </c>
      <c r="K99" t="s">
        <v>148</v>
      </c>
      <c r="L99" t="s">
        <v>156</v>
      </c>
      <c r="M99" t="s">
        <v>80</v>
      </c>
      <c r="N99" s="32">
        <v>9.1033821894837756E-4</v>
      </c>
      <c r="O99" t="s">
        <v>373</v>
      </c>
      <c r="P99" t="s">
        <v>369</v>
      </c>
      <c r="Q99" t="s">
        <v>370</v>
      </c>
      <c r="R99" t="b">
        <f t="shared" si="1"/>
        <v>1</v>
      </c>
    </row>
    <row r="100" spans="1:18" x14ac:dyDescent="0.3">
      <c r="A100">
        <v>99</v>
      </c>
      <c r="B100" t="s">
        <v>27</v>
      </c>
      <c r="C100" t="s">
        <v>148</v>
      </c>
      <c r="D100" t="s">
        <v>157</v>
      </c>
      <c r="E100" t="s">
        <v>80</v>
      </c>
      <c r="F100" s="32">
        <v>2.794680818055208E-2</v>
      </c>
      <c r="G100" t="s">
        <v>373</v>
      </c>
      <c r="H100" t="s">
        <v>369</v>
      </c>
      <c r="I100" t="s">
        <v>370</v>
      </c>
      <c r="J100" t="s">
        <v>27</v>
      </c>
      <c r="K100" t="s">
        <v>148</v>
      </c>
      <c r="L100" t="s">
        <v>157</v>
      </c>
      <c r="M100" t="s">
        <v>80</v>
      </c>
      <c r="N100" s="32">
        <v>2.794680818055208E-2</v>
      </c>
      <c r="O100" t="s">
        <v>373</v>
      </c>
      <c r="P100" t="s">
        <v>369</v>
      </c>
      <c r="Q100" t="s">
        <v>370</v>
      </c>
      <c r="R100" t="b">
        <f t="shared" si="1"/>
        <v>1</v>
      </c>
    </row>
    <row r="101" spans="1:18" x14ac:dyDescent="0.3">
      <c r="A101">
        <v>100</v>
      </c>
      <c r="B101" t="s">
        <v>27</v>
      </c>
      <c r="C101" t="s">
        <v>148</v>
      </c>
      <c r="D101" t="s">
        <v>158</v>
      </c>
      <c r="E101" t="s">
        <v>80</v>
      </c>
      <c r="F101" s="32">
        <v>2.333647790708265E-2</v>
      </c>
      <c r="G101" t="s">
        <v>373</v>
      </c>
      <c r="H101" t="s">
        <v>369</v>
      </c>
      <c r="I101" t="s">
        <v>370</v>
      </c>
      <c r="J101" t="s">
        <v>27</v>
      </c>
      <c r="K101" t="s">
        <v>148</v>
      </c>
      <c r="L101" t="s">
        <v>158</v>
      </c>
      <c r="M101" t="s">
        <v>80</v>
      </c>
      <c r="N101" s="32">
        <v>2.333647790708265E-2</v>
      </c>
      <c r="O101" t="s">
        <v>373</v>
      </c>
      <c r="P101" t="s">
        <v>369</v>
      </c>
      <c r="Q101" t="s">
        <v>370</v>
      </c>
      <c r="R101" t="b">
        <f t="shared" si="1"/>
        <v>1</v>
      </c>
    </row>
    <row r="102" spans="1:18" x14ac:dyDescent="0.3">
      <c r="A102">
        <v>101</v>
      </c>
      <c r="B102" t="s">
        <v>27</v>
      </c>
      <c r="C102" t="s">
        <v>148</v>
      </c>
      <c r="D102" t="s">
        <v>159</v>
      </c>
      <c r="E102" t="s">
        <v>80</v>
      </c>
      <c r="F102" s="32">
        <v>1.0537865385354119E-3</v>
      </c>
      <c r="G102" t="s">
        <v>373</v>
      </c>
      <c r="H102" t="s">
        <v>369</v>
      </c>
      <c r="I102" t="s">
        <v>370</v>
      </c>
      <c r="J102" t="s">
        <v>27</v>
      </c>
      <c r="K102" t="s">
        <v>148</v>
      </c>
      <c r="L102" t="s">
        <v>159</v>
      </c>
      <c r="M102" t="s">
        <v>80</v>
      </c>
      <c r="N102" s="32">
        <v>1.0537865385354119E-3</v>
      </c>
      <c r="O102" t="s">
        <v>373</v>
      </c>
      <c r="P102" t="s">
        <v>369</v>
      </c>
      <c r="Q102" t="s">
        <v>370</v>
      </c>
      <c r="R102" t="b">
        <f t="shared" si="1"/>
        <v>1</v>
      </c>
    </row>
    <row r="103" spans="1:18" x14ac:dyDescent="0.3">
      <c r="A103">
        <v>102</v>
      </c>
      <c r="B103" t="s">
        <v>27</v>
      </c>
      <c r="C103" t="s">
        <v>148</v>
      </c>
      <c r="D103" t="s">
        <v>160</v>
      </c>
      <c r="E103" t="s">
        <v>80</v>
      </c>
      <c r="F103" s="32">
        <v>4.2608225282112618E-2</v>
      </c>
      <c r="G103" t="s">
        <v>373</v>
      </c>
      <c r="H103" t="s">
        <v>369</v>
      </c>
      <c r="I103" t="s">
        <v>370</v>
      </c>
      <c r="J103" t="s">
        <v>27</v>
      </c>
      <c r="K103" t="s">
        <v>148</v>
      </c>
      <c r="L103" t="s">
        <v>160</v>
      </c>
      <c r="M103" t="s">
        <v>80</v>
      </c>
      <c r="N103" s="32">
        <v>4.2608225282112618E-2</v>
      </c>
      <c r="O103" t="s">
        <v>373</v>
      </c>
      <c r="P103" t="s">
        <v>369</v>
      </c>
      <c r="Q103" t="s">
        <v>370</v>
      </c>
      <c r="R103" t="b">
        <f t="shared" si="1"/>
        <v>1</v>
      </c>
    </row>
    <row r="104" spans="1:18" x14ac:dyDescent="0.3">
      <c r="A104">
        <v>103</v>
      </c>
      <c r="B104" t="s">
        <v>27</v>
      </c>
      <c r="C104" t="s">
        <v>148</v>
      </c>
      <c r="D104" t="s">
        <v>161</v>
      </c>
      <c r="E104" t="s">
        <v>80</v>
      </c>
      <c r="F104" s="32">
        <v>5.2848829428167786E-2</v>
      </c>
      <c r="G104" t="s">
        <v>373</v>
      </c>
      <c r="H104" t="s">
        <v>369</v>
      </c>
      <c r="I104" t="s">
        <v>370</v>
      </c>
      <c r="J104" t="s">
        <v>27</v>
      </c>
      <c r="K104" t="s">
        <v>148</v>
      </c>
      <c r="L104" t="s">
        <v>161</v>
      </c>
      <c r="M104" t="s">
        <v>80</v>
      </c>
      <c r="N104" s="32">
        <v>5.2848829428167786E-2</v>
      </c>
      <c r="O104" t="s">
        <v>373</v>
      </c>
      <c r="P104" t="s">
        <v>369</v>
      </c>
      <c r="Q104" t="s">
        <v>370</v>
      </c>
      <c r="R104" t="b">
        <f t="shared" si="1"/>
        <v>1</v>
      </c>
    </row>
    <row r="105" spans="1:18" x14ac:dyDescent="0.3">
      <c r="A105">
        <v>104</v>
      </c>
      <c r="B105" t="s">
        <v>27</v>
      </c>
      <c r="C105" t="s">
        <v>148</v>
      </c>
      <c r="D105" t="s">
        <v>162</v>
      </c>
      <c r="E105" t="s">
        <v>80</v>
      </c>
      <c r="F105" s="32">
        <v>3.5735912977670752E-2</v>
      </c>
      <c r="G105" t="s">
        <v>373</v>
      </c>
      <c r="H105" t="s">
        <v>369</v>
      </c>
      <c r="I105" t="s">
        <v>370</v>
      </c>
      <c r="J105" t="s">
        <v>27</v>
      </c>
      <c r="K105" t="s">
        <v>148</v>
      </c>
      <c r="L105" t="s">
        <v>162</v>
      </c>
      <c r="M105" t="s">
        <v>80</v>
      </c>
      <c r="N105" s="32">
        <v>3.5735912977670752E-2</v>
      </c>
      <c r="O105" t="s">
        <v>373</v>
      </c>
      <c r="P105" t="s">
        <v>369</v>
      </c>
      <c r="Q105" t="s">
        <v>370</v>
      </c>
      <c r="R105" t="b">
        <f t="shared" si="1"/>
        <v>1</v>
      </c>
    </row>
    <row r="106" spans="1:18" x14ac:dyDescent="0.3">
      <c r="A106">
        <v>105</v>
      </c>
      <c r="B106" t="s">
        <v>27</v>
      </c>
      <c r="C106" t="s">
        <v>148</v>
      </c>
      <c r="D106" t="s">
        <v>163</v>
      </c>
      <c r="E106" t="s">
        <v>80</v>
      </c>
      <c r="F106" s="32">
        <v>6.7171416423596281E-2</v>
      </c>
      <c r="G106" t="s">
        <v>373</v>
      </c>
      <c r="H106" t="s">
        <v>369</v>
      </c>
      <c r="I106" t="s">
        <v>370</v>
      </c>
      <c r="J106" t="s">
        <v>27</v>
      </c>
      <c r="K106" t="s">
        <v>148</v>
      </c>
      <c r="L106" t="s">
        <v>163</v>
      </c>
      <c r="M106" t="s">
        <v>80</v>
      </c>
      <c r="N106" s="32">
        <v>6.7171416423596281E-2</v>
      </c>
      <c r="O106" t="s">
        <v>373</v>
      </c>
      <c r="P106" t="s">
        <v>369</v>
      </c>
      <c r="Q106" t="s">
        <v>370</v>
      </c>
      <c r="R106" t="b">
        <f t="shared" si="1"/>
        <v>1</v>
      </c>
    </row>
    <row r="107" spans="1:18" x14ac:dyDescent="0.3">
      <c r="A107">
        <v>106</v>
      </c>
      <c r="B107" t="s">
        <v>27</v>
      </c>
      <c r="C107" t="s">
        <v>148</v>
      </c>
      <c r="D107" t="s">
        <v>164</v>
      </c>
      <c r="E107" t="s">
        <v>80</v>
      </c>
      <c r="F107" s="32">
        <v>1.3529334519364186E-3</v>
      </c>
      <c r="G107" t="s">
        <v>373</v>
      </c>
      <c r="H107" t="s">
        <v>369</v>
      </c>
      <c r="I107" t="s">
        <v>370</v>
      </c>
      <c r="J107" t="s">
        <v>27</v>
      </c>
      <c r="K107" t="s">
        <v>148</v>
      </c>
      <c r="L107" t="s">
        <v>164</v>
      </c>
      <c r="M107" t="s">
        <v>80</v>
      </c>
      <c r="N107" s="32">
        <v>1.3529334519364186E-3</v>
      </c>
      <c r="O107" t="s">
        <v>373</v>
      </c>
      <c r="P107" t="s">
        <v>369</v>
      </c>
      <c r="Q107" t="s">
        <v>370</v>
      </c>
      <c r="R107" t="b">
        <f t="shared" si="1"/>
        <v>1</v>
      </c>
    </row>
    <row r="108" spans="1:18" x14ac:dyDescent="0.3">
      <c r="A108">
        <v>107</v>
      </c>
      <c r="B108" t="s">
        <v>27</v>
      </c>
      <c r="C108" t="s">
        <v>148</v>
      </c>
      <c r="D108" t="s">
        <v>165</v>
      </c>
      <c r="E108" t="s">
        <v>80</v>
      </c>
      <c r="F108" s="32">
        <v>8.4333483721709054E-2</v>
      </c>
      <c r="G108" t="s">
        <v>373</v>
      </c>
      <c r="H108" t="s">
        <v>369</v>
      </c>
      <c r="I108" t="s">
        <v>370</v>
      </c>
      <c r="J108" t="s">
        <v>27</v>
      </c>
      <c r="K108" t="s">
        <v>148</v>
      </c>
      <c r="L108" t="s">
        <v>165</v>
      </c>
      <c r="M108" t="s">
        <v>80</v>
      </c>
      <c r="N108" s="32">
        <v>8.4333483721709054E-2</v>
      </c>
      <c r="O108" t="s">
        <v>373</v>
      </c>
      <c r="P108" t="s">
        <v>369</v>
      </c>
      <c r="Q108" t="s">
        <v>370</v>
      </c>
      <c r="R108" t="b">
        <f t="shared" si="1"/>
        <v>1</v>
      </c>
    </row>
    <row r="109" spans="1:18" x14ac:dyDescent="0.3">
      <c r="A109">
        <v>108</v>
      </c>
      <c r="B109" t="s">
        <v>27</v>
      </c>
      <c r="C109" t="s">
        <v>148</v>
      </c>
      <c r="D109" t="s">
        <v>166</v>
      </c>
      <c r="E109" t="s">
        <v>80</v>
      </c>
      <c r="F109" s="32">
        <v>5.8913778313324824E-2</v>
      </c>
      <c r="G109" t="s">
        <v>373</v>
      </c>
      <c r="H109" t="s">
        <v>369</v>
      </c>
      <c r="I109" t="s">
        <v>370</v>
      </c>
      <c r="J109" t="s">
        <v>27</v>
      </c>
      <c r="K109" t="s">
        <v>148</v>
      </c>
      <c r="L109" t="s">
        <v>166</v>
      </c>
      <c r="M109" t="s">
        <v>80</v>
      </c>
      <c r="N109" s="32">
        <v>5.8913778313324824E-2</v>
      </c>
      <c r="O109" t="s">
        <v>373</v>
      </c>
      <c r="P109" t="s">
        <v>369</v>
      </c>
      <c r="Q109" t="s">
        <v>370</v>
      </c>
      <c r="R109" t="b">
        <f t="shared" si="1"/>
        <v>1</v>
      </c>
    </row>
    <row r="110" spans="1:18" x14ac:dyDescent="0.3">
      <c r="A110">
        <v>109</v>
      </c>
      <c r="B110" t="s">
        <v>27</v>
      </c>
      <c r="C110" t="s">
        <v>148</v>
      </c>
      <c r="D110" t="s">
        <v>167</v>
      </c>
      <c r="E110" t="s">
        <v>80</v>
      </c>
      <c r="F110" s="32">
        <v>1.7734717329363689E-3</v>
      </c>
      <c r="G110" t="s">
        <v>373</v>
      </c>
      <c r="H110" t="s">
        <v>369</v>
      </c>
      <c r="I110" t="s">
        <v>370</v>
      </c>
      <c r="J110" t="s">
        <v>27</v>
      </c>
      <c r="K110" t="s">
        <v>148</v>
      </c>
      <c r="L110" t="s">
        <v>167</v>
      </c>
      <c r="M110" t="s">
        <v>80</v>
      </c>
      <c r="N110" s="32">
        <v>1.7734717329363689E-3</v>
      </c>
      <c r="O110" t="s">
        <v>373</v>
      </c>
      <c r="P110" t="s">
        <v>369</v>
      </c>
      <c r="Q110" t="s">
        <v>370</v>
      </c>
      <c r="R110" t="b">
        <f t="shared" si="1"/>
        <v>1</v>
      </c>
    </row>
    <row r="111" spans="1:18" x14ac:dyDescent="0.3">
      <c r="A111">
        <v>110</v>
      </c>
      <c r="B111" t="s">
        <v>27</v>
      </c>
      <c r="C111" t="s">
        <v>148</v>
      </c>
      <c r="D111" t="s">
        <v>168</v>
      </c>
      <c r="E111" t="s">
        <v>80</v>
      </c>
      <c r="F111" s="32">
        <v>0.10609338243649405</v>
      </c>
      <c r="G111" t="s">
        <v>373</v>
      </c>
      <c r="H111" t="s">
        <v>369</v>
      </c>
      <c r="I111" t="s">
        <v>370</v>
      </c>
      <c r="J111" t="s">
        <v>27</v>
      </c>
      <c r="K111" t="s">
        <v>148</v>
      </c>
      <c r="L111" t="s">
        <v>168</v>
      </c>
      <c r="M111" t="s">
        <v>80</v>
      </c>
      <c r="N111" s="32">
        <v>0.10609338243649405</v>
      </c>
      <c r="O111" t="s">
        <v>373</v>
      </c>
      <c r="P111" t="s">
        <v>369</v>
      </c>
      <c r="Q111" t="s">
        <v>370</v>
      </c>
      <c r="R111" t="b">
        <f t="shared" si="1"/>
        <v>1</v>
      </c>
    </row>
    <row r="112" spans="1:18" x14ac:dyDescent="0.3">
      <c r="A112">
        <v>111</v>
      </c>
      <c r="B112" t="s">
        <v>27</v>
      </c>
      <c r="C112" t="s">
        <v>148</v>
      </c>
      <c r="D112" t="s">
        <v>169</v>
      </c>
      <c r="E112" t="s">
        <v>80</v>
      </c>
      <c r="F112" s="32">
        <v>0.13346474362833063</v>
      </c>
      <c r="G112" t="s">
        <v>373</v>
      </c>
      <c r="H112" t="s">
        <v>369</v>
      </c>
      <c r="I112" t="s">
        <v>370</v>
      </c>
      <c r="J112" t="s">
        <v>27</v>
      </c>
      <c r="K112" t="s">
        <v>148</v>
      </c>
      <c r="L112" t="s">
        <v>169</v>
      </c>
      <c r="M112" t="s">
        <v>80</v>
      </c>
      <c r="N112" s="32">
        <v>0.13346474362833063</v>
      </c>
      <c r="O112" t="s">
        <v>373</v>
      </c>
      <c r="P112" t="s">
        <v>369</v>
      </c>
      <c r="Q112" t="s">
        <v>370</v>
      </c>
      <c r="R112" t="b">
        <f t="shared" si="1"/>
        <v>1</v>
      </c>
    </row>
    <row r="113" spans="1:18" x14ac:dyDescent="0.3">
      <c r="A113">
        <v>112</v>
      </c>
      <c r="B113" t="s">
        <v>27</v>
      </c>
      <c r="C113" t="s">
        <v>148</v>
      </c>
      <c r="D113" t="s">
        <v>170</v>
      </c>
      <c r="E113" t="s">
        <v>80</v>
      </c>
      <c r="F113" s="32">
        <v>9.283047383985514E-2</v>
      </c>
      <c r="G113" t="s">
        <v>373</v>
      </c>
      <c r="H113" t="s">
        <v>369</v>
      </c>
      <c r="I113" t="s">
        <v>370</v>
      </c>
      <c r="J113" t="s">
        <v>27</v>
      </c>
      <c r="K113" t="s">
        <v>148</v>
      </c>
      <c r="L113" t="s">
        <v>170</v>
      </c>
      <c r="M113" t="s">
        <v>80</v>
      </c>
      <c r="N113" s="32">
        <v>9.283047383985514E-2</v>
      </c>
      <c r="O113" t="s">
        <v>373</v>
      </c>
      <c r="P113" t="s">
        <v>369</v>
      </c>
      <c r="Q113" t="s">
        <v>370</v>
      </c>
      <c r="R113" t="b">
        <f t="shared" si="1"/>
        <v>1</v>
      </c>
    </row>
    <row r="114" spans="1:18" x14ac:dyDescent="0.3">
      <c r="A114">
        <v>113</v>
      </c>
      <c r="B114" t="s">
        <v>27</v>
      </c>
      <c r="C114" t="s">
        <v>148</v>
      </c>
      <c r="D114" t="s">
        <v>171</v>
      </c>
      <c r="E114" t="s">
        <v>80</v>
      </c>
      <c r="F114" s="32">
        <v>2.3790187255702199E-3</v>
      </c>
      <c r="G114" t="s">
        <v>373</v>
      </c>
      <c r="H114" t="s">
        <v>369</v>
      </c>
      <c r="I114" t="s">
        <v>370</v>
      </c>
      <c r="J114" t="s">
        <v>27</v>
      </c>
      <c r="K114" t="s">
        <v>148</v>
      </c>
      <c r="L114" t="s">
        <v>171</v>
      </c>
      <c r="M114" t="s">
        <v>80</v>
      </c>
      <c r="N114" s="32">
        <v>2.3790187255702199E-3</v>
      </c>
      <c r="O114" t="s">
        <v>373</v>
      </c>
      <c r="P114" t="s">
        <v>369</v>
      </c>
      <c r="Q114" t="s">
        <v>370</v>
      </c>
      <c r="R114" t="b">
        <f t="shared" si="1"/>
        <v>1</v>
      </c>
    </row>
    <row r="115" spans="1:18" x14ac:dyDescent="0.3">
      <c r="A115">
        <v>114</v>
      </c>
      <c r="B115" t="s">
        <v>27</v>
      </c>
      <c r="C115" t="s">
        <v>148</v>
      </c>
      <c r="D115" t="s">
        <v>172</v>
      </c>
      <c r="E115" t="s">
        <v>80</v>
      </c>
      <c r="F115" s="32">
        <v>0.11197466569987906</v>
      </c>
      <c r="G115" t="s">
        <v>373</v>
      </c>
      <c r="H115" t="s">
        <v>369</v>
      </c>
      <c r="I115" t="s">
        <v>370</v>
      </c>
      <c r="J115" t="s">
        <v>27</v>
      </c>
      <c r="K115" t="s">
        <v>148</v>
      </c>
      <c r="L115" t="s">
        <v>172</v>
      </c>
      <c r="M115" t="s">
        <v>80</v>
      </c>
      <c r="N115" s="32">
        <v>0.11197466569987906</v>
      </c>
      <c r="O115" t="s">
        <v>373</v>
      </c>
      <c r="P115" t="s">
        <v>369</v>
      </c>
      <c r="Q115" t="s">
        <v>370</v>
      </c>
      <c r="R115" t="b">
        <f t="shared" si="1"/>
        <v>1</v>
      </c>
    </row>
    <row r="116" spans="1:18" x14ac:dyDescent="0.3">
      <c r="A116">
        <v>115</v>
      </c>
      <c r="B116" t="s">
        <v>27</v>
      </c>
      <c r="C116" t="s">
        <v>148</v>
      </c>
      <c r="D116" t="s">
        <v>173</v>
      </c>
      <c r="E116" t="s">
        <v>80</v>
      </c>
      <c r="F116" s="32">
        <v>0.207718710169814</v>
      </c>
      <c r="G116" t="s">
        <v>373</v>
      </c>
      <c r="H116" t="s">
        <v>369</v>
      </c>
      <c r="I116" t="s">
        <v>370</v>
      </c>
      <c r="J116" t="s">
        <v>27</v>
      </c>
      <c r="K116" t="s">
        <v>148</v>
      </c>
      <c r="L116" t="s">
        <v>173</v>
      </c>
      <c r="M116" t="s">
        <v>80</v>
      </c>
      <c r="N116" s="32">
        <v>0.207718710169814</v>
      </c>
      <c r="O116" t="s">
        <v>373</v>
      </c>
      <c r="P116" t="s">
        <v>369</v>
      </c>
      <c r="Q116" t="s">
        <v>370</v>
      </c>
      <c r="R116" t="b">
        <f t="shared" si="1"/>
        <v>1</v>
      </c>
    </row>
    <row r="117" spans="1:18" x14ac:dyDescent="0.3">
      <c r="A117">
        <v>116</v>
      </c>
      <c r="B117" t="s">
        <v>27</v>
      </c>
      <c r="C117" t="s">
        <v>148</v>
      </c>
      <c r="D117" t="s">
        <v>174</v>
      </c>
      <c r="E117" t="s">
        <v>80</v>
      </c>
      <c r="F117" s="32">
        <v>0.1425106096249687</v>
      </c>
      <c r="G117" t="s">
        <v>373</v>
      </c>
      <c r="H117" t="s">
        <v>369</v>
      </c>
      <c r="I117" t="s">
        <v>370</v>
      </c>
      <c r="J117" t="s">
        <v>27</v>
      </c>
      <c r="K117" t="s">
        <v>148</v>
      </c>
      <c r="L117" t="s">
        <v>174</v>
      </c>
      <c r="M117" t="s">
        <v>80</v>
      </c>
      <c r="N117" s="32">
        <v>0.1425106096249687</v>
      </c>
      <c r="O117" t="s">
        <v>373</v>
      </c>
      <c r="P117" t="s">
        <v>369</v>
      </c>
      <c r="Q117" t="s">
        <v>370</v>
      </c>
      <c r="R117" t="b">
        <f t="shared" si="1"/>
        <v>1</v>
      </c>
    </row>
    <row r="118" spans="1:18" x14ac:dyDescent="0.3">
      <c r="A118">
        <v>117</v>
      </c>
      <c r="B118" t="s">
        <v>27</v>
      </c>
      <c r="C118" t="s">
        <v>148</v>
      </c>
      <c r="D118" t="s">
        <v>175</v>
      </c>
      <c r="E118" t="s">
        <v>80</v>
      </c>
      <c r="F118" s="32">
        <v>3.4065389175152797E-3</v>
      </c>
      <c r="G118" t="s">
        <v>373</v>
      </c>
      <c r="H118" t="s">
        <v>369</v>
      </c>
      <c r="I118" t="s">
        <v>370</v>
      </c>
      <c r="J118" t="s">
        <v>27</v>
      </c>
      <c r="K118" t="s">
        <v>148</v>
      </c>
      <c r="L118" t="s">
        <v>175</v>
      </c>
      <c r="M118" t="s">
        <v>80</v>
      </c>
      <c r="N118" s="32">
        <v>3.4065389175152797E-3</v>
      </c>
      <c r="O118" t="s">
        <v>373</v>
      </c>
      <c r="P118" t="s">
        <v>369</v>
      </c>
      <c r="Q118" t="s">
        <v>370</v>
      </c>
      <c r="R118" t="b">
        <f t="shared" si="1"/>
        <v>1</v>
      </c>
    </row>
    <row r="119" spans="1:18" x14ac:dyDescent="0.3">
      <c r="A119">
        <v>118</v>
      </c>
      <c r="B119" t="s">
        <v>27</v>
      </c>
      <c r="C119" t="s">
        <v>148</v>
      </c>
      <c r="D119" t="s">
        <v>176</v>
      </c>
      <c r="E119" t="s">
        <v>80</v>
      </c>
      <c r="F119" s="32">
        <v>0.26084069586581365</v>
      </c>
      <c r="G119" t="s">
        <v>373</v>
      </c>
      <c r="H119" t="s">
        <v>369</v>
      </c>
      <c r="I119" t="s">
        <v>370</v>
      </c>
      <c r="J119" t="s">
        <v>27</v>
      </c>
      <c r="K119" t="s">
        <v>148</v>
      </c>
      <c r="L119" t="s">
        <v>176</v>
      </c>
      <c r="M119" t="s">
        <v>80</v>
      </c>
      <c r="N119" s="32">
        <v>0.26084069586581365</v>
      </c>
      <c r="O119" t="s">
        <v>373</v>
      </c>
      <c r="P119" t="s">
        <v>369</v>
      </c>
      <c r="Q119" t="s">
        <v>370</v>
      </c>
      <c r="R119" t="b">
        <f t="shared" si="1"/>
        <v>1</v>
      </c>
    </row>
    <row r="120" spans="1:18" x14ac:dyDescent="0.3">
      <c r="A120">
        <v>119</v>
      </c>
      <c r="B120" t="s">
        <v>27</v>
      </c>
      <c r="C120" t="s">
        <v>148</v>
      </c>
      <c r="D120" t="s">
        <v>177</v>
      </c>
      <c r="E120" t="s">
        <v>80</v>
      </c>
      <c r="F120" s="32">
        <v>0.32948306608683608</v>
      </c>
      <c r="G120" t="s">
        <v>373</v>
      </c>
      <c r="H120" t="s">
        <v>369</v>
      </c>
      <c r="I120" t="s">
        <v>370</v>
      </c>
      <c r="J120" t="s">
        <v>27</v>
      </c>
      <c r="K120" t="s">
        <v>148</v>
      </c>
      <c r="L120" t="s">
        <v>177</v>
      </c>
      <c r="M120" t="s">
        <v>80</v>
      </c>
      <c r="N120" s="32">
        <v>0.32948306608683608</v>
      </c>
      <c r="O120" t="s">
        <v>373</v>
      </c>
      <c r="P120" t="s">
        <v>369</v>
      </c>
      <c r="Q120" t="s">
        <v>370</v>
      </c>
      <c r="R120" t="b">
        <f t="shared" si="1"/>
        <v>1</v>
      </c>
    </row>
    <row r="121" spans="1:18" x14ac:dyDescent="0.3">
      <c r="A121">
        <v>120</v>
      </c>
      <c r="B121" t="s">
        <v>27</v>
      </c>
      <c r="C121" t="s">
        <v>148</v>
      </c>
      <c r="D121" t="s">
        <v>178</v>
      </c>
      <c r="E121" t="s">
        <v>80</v>
      </c>
      <c r="F121" s="32">
        <v>4.4868485611044224E-3</v>
      </c>
      <c r="G121" t="s">
        <v>373</v>
      </c>
      <c r="H121" t="s">
        <v>369</v>
      </c>
      <c r="I121" t="s">
        <v>370</v>
      </c>
      <c r="J121" t="s">
        <v>27</v>
      </c>
      <c r="K121" t="s">
        <v>148</v>
      </c>
      <c r="L121" t="s">
        <v>178</v>
      </c>
      <c r="M121" t="s">
        <v>80</v>
      </c>
      <c r="N121" s="32">
        <v>4.4868485611044224E-3</v>
      </c>
      <c r="O121" t="s">
        <v>373</v>
      </c>
      <c r="P121" t="s">
        <v>369</v>
      </c>
      <c r="Q121" t="s">
        <v>370</v>
      </c>
      <c r="R121" t="b">
        <f t="shared" si="1"/>
        <v>1</v>
      </c>
    </row>
    <row r="122" spans="1:18" x14ac:dyDescent="0.3">
      <c r="A122">
        <v>121</v>
      </c>
      <c r="B122" t="s">
        <v>27</v>
      </c>
      <c r="C122" t="s">
        <v>148</v>
      </c>
      <c r="D122" t="s">
        <v>179</v>
      </c>
      <c r="E122" t="s">
        <v>80</v>
      </c>
      <c r="F122" s="32">
        <v>6.1341149337046539E-3</v>
      </c>
      <c r="G122" t="s">
        <v>373</v>
      </c>
      <c r="H122" t="s">
        <v>369</v>
      </c>
      <c r="I122" t="s">
        <v>370</v>
      </c>
      <c r="J122" t="s">
        <v>27</v>
      </c>
      <c r="K122" t="s">
        <v>148</v>
      </c>
      <c r="L122" t="s">
        <v>179</v>
      </c>
      <c r="M122" t="s">
        <v>80</v>
      </c>
      <c r="N122" s="32">
        <v>6.1341149337046539E-3</v>
      </c>
      <c r="O122" t="s">
        <v>373</v>
      </c>
      <c r="P122" t="s">
        <v>369</v>
      </c>
      <c r="Q122" t="s">
        <v>370</v>
      </c>
      <c r="R122" t="b">
        <f t="shared" si="1"/>
        <v>1</v>
      </c>
    </row>
    <row r="123" spans="1:18" x14ac:dyDescent="0.3">
      <c r="A123">
        <v>122</v>
      </c>
      <c r="B123" t="s">
        <v>27</v>
      </c>
      <c r="C123" t="s">
        <v>180</v>
      </c>
      <c r="D123" t="s">
        <v>181</v>
      </c>
      <c r="E123" t="s">
        <v>80</v>
      </c>
      <c r="F123" s="32">
        <v>1.03119639587034E-2</v>
      </c>
      <c r="G123" t="s">
        <v>373</v>
      </c>
      <c r="H123" t="s">
        <v>369</v>
      </c>
      <c r="I123" t="s">
        <v>370</v>
      </c>
      <c r="J123" t="s">
        <v>27</v>
      </c>
      <c r="K123" t="s">
        <v>180</v>
      </c>
      <c r="L123" t="s">
        <v>181</v>
      </c>
      <c r="M123" t="s">
        <v>80</v>
      </c>
      <c r="N123" s="32">
        <v>1.03119639587034E-2</v>
      </c>
      <c r="O123" t="s">
        <v>373</v>
      </c>
      <c r="P123" t="s">
        <v>369</v>
      </c>
      <c r="Q123" t="s">
        <v>370</v>
      </c>
      <c r="R123" t="b">
        <f t="shared" si="1"/>
        <v>1</v>
      </c>
    </row>
    <row r="124" spans="1:18" x14ac:dyDescent="0.3">
      <c r="A124">
        <v>123</v>
      </c>
      <c r="B124" t="s">
        <v>27</v>
      </c>
      <c r="C124" t="s">
        <v>180</v>
      </c>
      <c r="D124" t="s">
        <v>182</v>
      </c>
      <c r="E124" t="s">
        <v>80</v>
      </c>
      <c r="F124" s="32">
        <v>2.0337568180552074E-2</v>
      </c>
      <c r="G124" t="s">
        <v>373</v>
      </c>
      <c r="H124" t="s">
        <v>369</v>
      </c>
      <c r="I124" t="s">
        <v>370</v>
      </c>
      <c r="J124" t="s">
        <v>27</v>
      </c>
      <c r="K124" t="s">
        <v>180</v>
      </c>
      <c r="L124" t="s">
        <v>182</v>
      </c>
      <c r="M124" t="s">
        <v>80</v>
      </c>
      <c r="N124" s="32">
        <v>2.0337568180552074E-2</v>
      </c>
      <c r="O124" t="s">
        <v>373</v>
      </c>
      <c r="P124" t="s">
        <v>369</v>
      </c>
      <c r="Q124" t="s">
        <v>370</v>
      </c>
      <c r="R124" t="b">
        <f t="shared" si="1"/>
        <v>1</v>
      </c>
    </row>
    <row r="125" spans="1:18" x14ac:dyDescent="0.3">
      <c r="A125">
        <v>124</v>
      </c>
      <c r="B125" t="s">
        <v>27</v>
      </c>
      <c r="C125" t="s">
        <v>180</v>
      </c>
      <c r="D125" t="s">
        <v>183</v>
      </c>
      <c r="E125" t="s">
        <v>80</v>
      </c>
      <c r="F125" s="32">
        <v>3.4468768180552077E-2</v>
      </c>
      <c r="G125" t="s">
        <v>373</v>
      </c>
      <c r="H125" t="s">
        <v>369</v>
      </c>
      <c r="I125" t="s">
        <v>370</v>
      </c>
      <c r="J125" t="s">
        <v>27</v>
      </c>
      <c r="K125" t="s">
        <v>180</v>
      </c>
      <c r="L125" t="s">
        <v>183</v>
      </c>
      <c r="M125" t="s">
        <v>80</v>
      </c>
      <c r="N125" s="32">
        <v>3.4468768180552077E-2</v>
      </c>
      <c r="O125" t="s">
        <v>373</v>
      </c>
      <c r="P125" t="s">
        <v>369</v>
      </c>
      <c r="Q125" t="s">
        <v>370</v>
      </c>
      <c r="R125" t="b">
        <f t="shared" si="1"/>
        <v>1</v>
      </c>
    </row>
    <row r="126" spans="1:18" x14ac:dyDescent="0.3">
      <c r="A126">
        <v>125</v>
      </c>
      <c r="B126" t="s">
        <v>27</v>
      </c>
      <c r="C126" t="s">
        <v>180</v>
      </c>
      <c r="D126" t="s">
        <v>184</v>
      </c>
      <c r="E126" t="s">
        <v>80</v>
      </c>
      <c r="F126" s="32">
        <v>4.176847790708265E-2</v>
      </c>
      <c r="G126" t="s">
        <v>373</v>
      </c>
      <c r="H126" t="s">
        <v>369</v>
      </c>
      <c r="I126" t="s">
        <v>370</v>
      </c>
      <c r="J126" t="s">
        <v>27</v>
      </c>
      <c r="K126" t="s">
        <v>180</v>
      </c>
      <c r="L126" t="s">
        <v>184</v>
      </c>
      <c r="M126" t="s">
        <v>80</v>
      </c>
      <c r="N126" s="32">
        <v>4.176847790708265E-2</v>
      </c>
      <c r="O126" t="s">
        <v>373</v>
      </c>
      <c r="P126" t="s">
        <v>369</v>
      </c>
      <c r="Q126" t="s">
        <v>370</v>
      </c>
      <c r="R126" t="b">
        <f t="shared" si="1"/>
        <v>1</v>
      </c>
    </row>
    <row r="127" spans="1:18" x14ac:dyDescent="0.3">
      <c r="A127">
        <v>126</v>
      </c>
      <c r="B127" t="s">
        <v>27</v>
      </c>
      <c r="C127" t="s">
        <v>180</v>
      </c>
      <c r="D127" t="s">
        <v>185</v>
      </c>
      <c r="E127" t="s">
        <v>80</v>
      </c>
      <c r="F127" s="32">
        <v>5.1836905282112614E-2</v>
      </c>
      <c r="G127" t="s">
        <v>373</v>
      </c>
      <c r="H127" t="s">
        <v>369</v>
      </c>
      <c r="I127" t="s">
        <v>370</v>
      </c>
      <c r="J127" t="s">
        <v>27</v>
      </c>
      <c r="K127" t="s">
        <v>180</v>
      </c>
      <c r="L127" t="s">
        <v>185</v>
      </c>
      <c r="M127" t="s">
        <v>80</v>
      </c>
      <c r="N127" s="32">
        <v>5.1836905282112614E-2</v>
      </c>
      <c r="O127" t="s">
        <v>373</v>
      </c>
      <c r="P127" t="s">
        <v>369</v>
      </c>
      <c r="Q127" t="s">
        <v>370</v>
      </c>
      <c r="R127" t="b">
        <f t="shared" si="1"/>
        <v>1</v>
      </c>
    </row>
    <row r="128" spans="1:18" x14ac:dyDescent="0.3">
      <c r="A128">
        <v>127</v>
      </c>
      <c r="B128" t="s">
        <v>27</v>
      </c>
      <c r="C128" t="s">
        <v>180</v>
      </c>
      <c r="D128" t="s">
        <v>186</v>
      </c>
      <c r="E128" t="s">
        <v>80</v>
      </c>
      <c r="F128" s="32">
        <v>6.5534312977670747E-2</v>
      </c>
      <c r="G128" t="s">
        <v>373</v>
      </c>
      <c r="H128" t="s">
        <v>369</v>
      </c>
      <c r="I128" t="s">
        <v>370</v>
      </c>
      <c r="J128" t="s">
        <v>27</v>
      </c>
      <c r="K128" t="s">
        <v>180</v>
      </c>
      <c r="L128" t="s">
        <v>186</v>
      </c>
      <c r="M128" t="s">
        <v>80</v>
      </c>
      <c r="N128" s="32">
        <v>6.5534312977670747E-2</v>
      </c>
      <c r="O128" t="s">
        <v>373</v>
      </c>
      <c r="P128" t="s">
        <v>369</v>
      </c>
      <c r="Q128" t="s">
        <v>370</v>
      </c>
      <c r="R128" t="b">
        <f t="shared" si="1"/>
        <v>1</v>
      </c>
    </row>
    <row r="129" spans="1:18" x14ac:dyDescent="0.3">
      <c r="A129">
        <v>128</v>
      </c>
      <c r="B129" t="s">
        <v>27</v>
      </c>
      <c r="C129" t="s">
        <v>180</v>
      </c>
      <c r="D129" t="s">
        <v>187</v>
      </c>
      <c r="E129" t="s">
        <v>80</v>
      </c>
      <c r="F129" s="32">
        <v>0.10499377831332483</v>
      </c>
      <c r="G129" t="s">
        <v>373</v>
      </c>
      <c r="H129" t="s">
        <v>369</v>
      </c>
      <c r="I129" t="s">
        <v>370</v>
      </c>
      <c r="J129" t="s">
        <v>27</v>
      </c>
      <c r="K129" t="s">
        <v>180</v>
      </c>
      <c r="L129" t="s">
        <v>187</v>
      </c>
      <c r="M129" t="s">
        <v>80</v>
      </c>
      <c r="N129" s="32">
        <v>0.10499377831332483</v>
      </c>
      <c r="O129" t="s">
        <v>373</v>
      </c>
      <c r="P129" t="s">
        <v>369</v>
      </c>
      <c r="Q129" t="s">
        <v>370</v>
      </c>
      <c r="R129" t="b">
        <f t="shared" si="1"/>
        <v>1</v>
      </c>
    </row>
    <row r="130" spans="1:18" x14ac:dyDescent="0.3">
      <c r="A130">
        <v>129</v>
      </c>
      <c r="B130" t="s">
        <v>27</v>
      </c>
      <c r="C130" t="s">
        <v>180</v>
      </c>
      <c r="D130" t="s">
        <v>188</v>
      </c>
      <c r="E130" t="s">
        <v>80</v>
      </c>
      <c r="F130" s="32">
        <v>0.16181006362833064</v>
      </c>
      <c r="G130" t="s">
        <v>373</v>
      </c>
      <c r="H130" t="s">
        <v>369</v>
      </c>
      <c r="I130" t="s">
        <v>370</v>
      </c>
      <c r="J130" t="s">
        <v>27</v>
      </c>
      <c r="K130" t="s">
        <v>180</v>
      </c>
      <c r="L130" t="s">
        <v>188</v>
      </c>
      <c r="M130" t="s">
        <v>80</v>
      </c>
      <c r="N130" s="32">
        <v>0.16181006362833064</v>
      </c>
      <c r="O130" t="s">
        <v>373</v>
      </c>
      <c r="P130" t="s">
        <v>369</v>
      </c>
      <c r="Q130" t="s">
        <v>370</v>
      </c>
      <c r="R130" t="b">
        <f t="shared" si="1"/>
        <v>1</v>
      </c>
    </row>
    <row r="131" spans="1:18" x14ac:dyDescent="0.3">
      <c r="A131">
        <v>130</v>
      </c>
      <c r="B131" t="s">
        <v>27</v>
      </c>
      <c r="C131" t="s">
        <v>189</v>
      </c>
      <c r="D131" t="s">
        <v>190</v>
      </c>
      <c r="E131" t="s">
        <v>120</v>
      </c>
      <c r="F131" s="32">
        <v>2.826894277714286</v>
      </c>
      <c r="G131" t="s">
        <v>374</v>
      </c>
      <c r="H131" t="s">
        <v>369</v>
      </c>
      <c r="I131" t="s">
        <v>370</v>
      </c>
      <c r="J131" t="s">
        <v>27</v>
      </c>
      <c r="K131" t="s">
        <v>189</v>
      </c>
      <c r="L131" t="s">
        <v>190</v>
      </c>
      <c r="M131" t="s">
        <v>120</v>
      </c>
      <c r="N131" s="32">
        <v>2.826894277714286</v>
      </c>
      <c r="O131" t="s">
        <v>374</v>
      </c>
      <c r="P131" t="s">
        <v>369</v>
      </c>
      <c r="Q131" t="s">
        <v>370</v>
      </c>
      <c r="R131" t="b">
        <f t="shared" ref="R131:R194" si="2">D131=L131</f>
        <v>1</v>
      </c>
    </row>
    <row r="132" spans="1:18" x14ac:dyDescent="0.3">
      <c r="A132">
        <v>131</v>
      </c>
      <c r="B132" t="s">
        <v>27</v>
      </c>
      <c r="C132" t="s">
        <v>191</v>
      </c>
      <c r="D132" t="s">
        <v>192</v>
      </c>
      <c r="E132" t="s">
        <v>80</v>
      </c>
      <c r="F132" s="32">
        <v>0.38785535224242779</v>
      </c>
      <c r="G132" t="s">
        <v>373</v>
      </c>
      <c r="H132" t="s">
        <v>369</v>
      </c>
      <c r="I132" t="s">
        <v>370</v>
      </c>
      <c r="J132" t="s">
        <v>27</v>
      </c>
      <c r="K132" t="s">
        <v>191</v>
      </c>
      <c r="L132" t="s">
        <v>192</v>
      </c>
      <c r="M132" t="s">
        <v>80</v>
      </c>
      <c r="N132" s="32">
        <v>0.38785535224242779</v>
      </c>
      <c r="O132" t="s">
        <v>373</v>
      </c>
      <c r="P132" t="s">
        <v>369</v>
      </c>
      <c r="Q132" t="s">
        <v>370</v>
      </c>
      <c r="R132" t="b">
        <f t="shared" si="2"/>
        <v>1</v>
      </c>
    </row>
    <row r="133" spans="1:18" x14ac:dyDescent="0.3">
      <c r="A133">
        <v>132</v>
      </c>
      <c r="B133" t="s">
        <v>27</v>
      </c>
      <c r="C133" t="s">
        <v>191</v>
      </c>
      <c r="D133" t="s">
        <v>193</v>
      </c>
      <c r="E133" t="s">
        <v>80</v>
      </c>
      <c r="F133" s="32">
        <v>0.44543279590657664</v>
      </c>
      <c r="G133" t="s">
        <v>373</v>
      </c>
      <c r="H133" t="s">
        <v>369</v>
      </c>
      <c r="I133" t="s">
        <v>370</v>
      </c>
      <c r="J133" t="s">
        <v>27</v>
      </c>
      <c r="K133" t="s">
        <v>191</v>
      </c>
      <c r="L133" t="s">
        <v>193</v>
      </c>
      <c r="M133" t="s">
        <v>80</v>
      </c>
      <c r="N133" s="32">
        <v>0.44543279590657664</v>
      </c>
      <c r="O133" t="s">
        <v>373</v>
      </c>
      <c r="P133" t="s">
        <v>369</v>
      </c>
      <c r="Q133" t="s">
        <v>370</v>
      </c>
      <c r="R133" t="b">
        <f t="shared" si="2"/>
        <v>1</v>
      </c>
    </row>
    <row r="134" spans="1:18" x14ac:dyDescent="0.3">
      <c r="A134">
        <v>133</v>
      </c>
      <c r="B134" t="s">
        <v>27</v>
      </c>
      <c r="C134" t="s">
        <v>191</v>
      </c>
      <c r="D134" t="s">
        <v>194</v>
      </c>
      <c r="E134" t="s">
        <v>80</v>
      </c>
      <c r="F134" s="32">
        <v>0.4968941014055927</v>
      </c>
      <c r="G134" t="s">
        <v>373</v>
      </c>
      <c r="H134" t="s">
        <v>369</v>
      </c>
      <c r="I134" t="s">
        <v>370</v>
      </c>
      <c r="J134" t="s">
        <v>27</v>
      </c>
      <c r="K134" t="s">
        <v>191</v>
      </c>
      <c r="L134" t="s">
        <v>194</v>
      </c>
      <c r="M134" t="s">
        <v>80</v>
      </c>
      <c r="N134" s="32">
        <v>0.4968941014055927</v>
      </c>
      <c r="O134" t="s">
        <v>373</v>
      </c>
      <c r="P134" t="s">
        <v>369</v>
      </c>
      <c r="Q134" t="s">
        <v>370</v>
      </c>
      <c r="R134" t="b">
        <f t="shared" si="2"/>
        <v>1</v>
      </c>
    </row>
    <row r="135" spans="1:18" x14ac:dyDescent="0.3">
      <c r="A135">
        <v>134</v>
      </c>
      <c r="B135" t="s">
        <v>27</v>
      </c>
      <c r="C135" t="s">
        <v>191</v>
      </c>
      <c r="D135" t="s">
        <v>195</v>
      </c>
      <c r="E135" t="s">
        <v>80</v>
      </c>
      <c r="F135" s="32">
        <v>3.6000997773749314E-2</v>
      </c>
      <c r="G135" t="s">
        <v>373</v>
      </c>
      <c r="H135" t="s">
        <v>369</v>
      </c>
      <c r="I135" t="s">
        <v>370</v>
      </c>
      <c r="J135" t="s">
        <v>27</v>
      </c>
      <c r="K135" t="s">
        <v>191</v>
      </c>
      <c r="L135" t="s">
        <v>195</v>
      </c>
      <c r="M135" t="s">
        <v>80</v>
      </c>
      <c r="N135" s="32">
        <v>3.6000997773749314E-2</v>
      </c>
      <c r="O135" t="s">
        <v>373</v>
      </c>
      <c r="P135" t="s">
        <v>369</v>
      </c>
      <c r="Q135" t="s">
        <v>370</v>
      </c>
      <c r="R135" t="b">
        <f t="shared" si="2"/>
        <v>1</v>
      </c>
    </row>
    <row r="136" spans="1:18" x14ac:dyDescent="0.3">
      <c r="A136">
        <v>135</v>
      </c>
      <c r="B136" t="s">
        <v>27</v>
      </c>
      <c r="C136" t="s">
        <v>191</v>
      </c>
      <c r="D136" t="s">
        <v>196</v>
      </c>
      <c r="E136" t="s">
        <v>80</v>
      </c>
      <c r="F136" s="32">
        <v>4.9073116743831635E-2</v>
      </c>
      <c r="G136" t="s">
        <v>373</v>
      </c>
      <c r="H136" t="s">
        <v>369</v>
      </c>
      <c r="I136" t="s">
        <v>370</v>
      </c>
      <c r="J136" t="s">
        <v>27</v>
      </c>
      <c r="K136" t="s">
        <v>191</v>
      </c>
      <c r="L136" t="s">
        <v>196</v>
      </c>
      <c r="M136" t="s">
        <v>80</v>
      </c>
      <c r="N136" s="32">
        <v>4.9073116743831635E-2</v>
      </c>
      <c r="O136" t="s">
        <v>373</v>
      </c>
      <c r="P136" t="s">
        <v>369</v>
      </c>
      <c r="Q136" t="s">
        <v>370</v>
      </c>
      <c r="R136" t="b">
        <f t="shared" si="2"/>
        <v>1</v>
      </c>
    </row>
    <row r="137" spans="1:18" x14ac:dyDescent="0.3">
      <c r="A137">
        <v>136</v>
      </c>
      <c r="B137" t="s">
        <v>27</v>
      </c>
      <c r="C137" t="s">
        <v>191</v>
      </c>
      <c r="D137" t="s">
        <v>197</v>
      </c>
      <c r="E137" t="s">
        <v>80</v>
      </c>
      <c r="F137" s="32">
        <v>6.0483223764799192E-2</v>
      </c>
      <c r="G137" t="s">
        <v>373</v>
      </c>
      <c r="H137" t="s">
        <v>369</v>
      </c>
      <c r="I137" t="s">
        <v>370</v>
      </c>
      <c r="J137" t="s">
        <v>27</v>
      </c>
      <c r="K137" t="s">
        <v>191</v>
      </c>
      <c r="L137" t="s">
        <v>197</v>
      </c>
      <c r="M137" t="s">
        <v>80</v>
      </c>
      <c r="N137" s="32">
        <v>6.0483223764799192E-2</v>
      </c>
      <c r="O137" t="s">
        <v>373</v>
      </c>
      <c r="P137" t="s">
        <v>369</v>
      </c>
      <c r="Q137" t="s">
        <v>370</v>
      </c>
      <c r="R137" t="b">
        <f t="shared" si="2"/>
        <v>1</v>
      </c>
    </row>
    <row r="138" spans="1:18" x14ac:dyDescent="0.3">
      <c r="A138">
        <v>137</v>
      </c>
      <c r="B138" t="s">
        <v>27</v>
      </c>
      <c r="C138" t="s">
        <v>191</v>
      </c>
      <c r="D138" t="s">
        <v>198</v>
      </c>
      <c r="E138" t="s">
        <v>80</v>
      </c>
      <c r="F138" s="32">
        <v>8.745689937359738E-2</v>
      </c>
      <c r="G138" t="s">
        <v>373</v>
      </c>
      <c r="H138" t="s">
        <v>369</v>
      </c>
      <c r="I138" t="s">
        <v>370</v>
      </c>
      <c r="J138" t="s">
        <v>27</v>
      </c>
      <c r="K138" t="s">
        <v>191</v>
      </c>
      <c r="L138" t="s">
        <v>198</v>
      </c>
      <c r="M138" t="s">
        <v>80</v>
      </c>
      <c r="N138" s="32">
        <v>8.745689937359738E-2</v>
      </c>
      <c r="O138" t="s">
        <v>373</v>
      </c>
      <c r="P138" t="s">
        <v>369</v>
      </c>
      <c r="Q138" t="s">
        <v>370</v>
      </c>
      <c r="R138" t="b">
        <f t="shared" si="2"/>
        <v>1</v>
      </c>
    </row>
    <row r="139" spans="1:18" x14ac:dyDescent="0.3">
      <c r="A139">
        <v>138</v>
      </c>
      <c r="B139" t="s">
        <v>27</v>
      </c>
      <c r="C139" t="s">
        <v>191</v>
      </c>
      <c r="D139" t="s">
        <v>199</v>
      </c>
      <c r="E139" t="s">
        <v>80</v>
      </c>
      <c r="F139" s="32">
        <v>0.10851988497983095</v>
      </c>
      <c r="G139" t="s">
        <v>373</v>
      </c>
      <c r="H139" t="s">
        <v>369</v>
      </c>
      <c r="I139" t="s">
        <v>370</v>
      </c>
      <c r="J139" t="s">
        <v>27</v>
      </c>
      <c r="K139" t="s">
        <v>191</v>
      </c>
      <c r="L139" t="s">
        <v>199</v>
      </c>
      <c r="M139" t="s">
        <v>80</v>
      </c>
      <c r="N139" s="32">
        <v>0.10851988497983095</v>
      </c>
      <c r="O139" t="s">
        <v>373</v>
      </c>
      <c r="P139" t="s">
        <v>369</v>
      </c>
      <c r="Q139" t="s">
        <v>370</v>
      </c>
      <c r="R139" t="b">
        <f t="shared" si="2"/>
        <v>1</v>
      </c>
    </row>
    <row r="140" spans="1:18" x14ac:dyDescent="0.3">
      <c r="A140">
        <v>139</v>
      </c>
      <c r="B140" t="s">
        <v>27</v>
      </c>
      <c r="C140" t="s">
        <v>191</v>
      </c>
      <c r="D140" t="s">
        <v>200</v>
      </c>
      <c r="E140" t="s">
        <v>80</v>
      </c>
      <c r="F140" s="32">
        <v>0.13587647949319984</v>
      </c>
      <c r="G140" t="s">
        <v>373</v>
      </c>
      <c r="H140" t="s">
        <v>369</v>
      </c>
      <c r="I140" t="s">
        <v>370</v>
      </c>
      <c r="J140" t="s">
        <v>27</v>
      </c>
      <c r="K140" t="s">
        <v>191</v>
      </c>
      <c r="L140" t="s">
        <v>200</v>
      </c>
      <c r="M140" t="s">
        <v>80</v>
      </c>
      <c r="N140" s="32">
        <v>0.13587647949319984</v>
      </c>
      <c r="O140" t="s">
        <v>373</v>
      </c>
      <c r="P140" t="s">
        <v>369</v>
      </c>
      <c r="Q140" t="s">
        <v>370</v>
      </c>
      <c r="R140" t="b">
        <f t="shared" si="2"/>
        <v>1</v>
      </c>
    </row>
    <row r="141" spans="1:18" x14ac:dyDescent="0.3">
      <c r="A141">
        <v>140</v>
      </c>
      <c r="B141" t="s">
        <v>27</v>
      </c>
      <c r="C141" t="s">
        <v>191</v>
      </c>
      <c r="D141" t="s">
        <v>201</v>
      </c>
      <c r="E141" t="s">
        <v>80</v>
      </c>
      <c r="F141" s="32">
        <v>0.15924226051006241</v>
      </c>
      <c r="G141" t="s">
        <v>373</v>
      </c>
      <c r="H141" t="s">
        <v>369</v>
      </c>
      <c r="I141" t="s">
        <v>370</v>
      </c>
      <c r="J141" t="s">
        <v>27</v>
      </c>
      <c r="K141" t="s">
        <v>191</v>
      </c>
      <c r="L141" t="s">
        <v>201</v>
      </c>
      <c r="M141" t="s">
        <v>80</v>
      </c>
      <c r="N141" s="32">
        <v>0.15924226051006241</v>
      </c>
      <c r="O141" t="s">
        <v>373</v>
      </c>
      <c r="P141" t="s">
        <v>369</v>
      </c>
      <c r="Q141" t="s">
        <v>370</v>
      </c>
      <c r="R141" t="b">
        <f t="shared" si="2"/>
        <v>1</v>
      </c>
    </row>
    <row r="142" spans="1:18" x14ac:dyDescent="0.3">
      <c r="A142">
        <v>141</v>
      </c>
      <c r="B142" t="s">
        <v>27</v>
      </c>
      <c r="C142" t="s">
        <v>191</v>
      </c>
      <c r="D142" t="s">
        <v>202</v>
      </c>
      <c r="E142" t="s">
        <v>80</v>
      </c>
      <c r="F142" s="32">
        <v>0.19263137750359349</v>
      </c>
      <c r="G142" t="s">
        <v>373</v>
      </c>
      <c r="H142" t="s">
        <v>369</v>
      </c>
      <c r="I142" t="s">
        <v>370</v>
      </c>
      <c r="J142" t="s">
        <v>27</v>
      </c>
      <c r="K142" t="s">
        <v>191</v>
      </c>
      <c r="L142" t="s">
        <v>202</v>
      </c>
      <c r="M142" t="s">
        <v>80</v>
      </c>
      <c r="N142" s="32">
        <v>0.19263137750359349</v>
      </c>
      <c r="O142" t="s">
        <v>373</v>
      </c>
      <c r="P142" t="s">
        <v>369</v>
      </c>
      <c r="Q142" t="s">
        <v>370</v>
      </c>
      <c r="R142" t="b">
        <f t="shared" si="2"/>
        <v>1</v>
      </c>
    </row>
    <row r="143" spans="1:18" x14ac:dyDescent="0.3">
      <c r="A143">
        <v>142</v>
      </c>
      <c r="B143" t="s">
        <v>27</v>
      </c>
      <c r="C143" t="s">
        <v>191</v>
      </c>
      <c r="D143" t="s">
        <v>203</v>
      </c>
      <c r="E143" t="s">
        <v>80</v>
      </c>
      <c r="F143" s="32">
        <v>0.27888247146882594</v>
      </c>
      <c r="G143" t="s">
        <v>373</v>
      </c>
      <c r="H143" t="s">
        <v>369</v>
      </c>
      <c r="I143" t="s">
        <v>370</v>
      </c>
      <c r="J143" t="s">
        <v>27</v>
      </c>
      <c r="K143" t="s">
        <v>191</v>
      </c>
      <c r="L143" t="s">
        <v>203</v>
      </c>
      <c r="M143" t="s">
        <v>80</v>
      </c>
      <c r="N143" s="32">
        <v>0.27888247146882594</v>
      </c>
      <c r="O143" t="s">
        <v>373</v>
      </c>
      <c r="P143" t="s">
        <v>369</v>
      </c>
      <c r="Q143" t="s">
        <v>370</v>
      </c>
      <c r="R143" t="b">
        <f t="shared" si="2"/>
        <v>1</v>
      </c>
    </row>
    <row r="144" spans="1:18" x14ac:dyDescent="0.3">
      <c r="A144">
        <v>143</v>
      </c>
      <c r="B144" t="s">
        <v>27</v>
      </c>
      <c r="C144" t="s">
        <v>79</v>
      </c>
      <c r="D144" t="s">
        <v>102</v>
      </c>
      <c r="E144" t="s">
        <v>70</v>
      </c>
      <c r="F144" s="33">
        <v>1.81</v>
      </c>
      <c r="G144" t="s">
        <v>368</v>
      </c>
      <c r="H144" t="s">
        <v>369</v>
      </c>
      <c r="I144" t="s">
        <v>371</v>
      </c>
      <c r="J144" t="s">
        <v>27</v>
      </c>
      <c r="K144" t="s">
        <v>79</v>
      </c>
      <c r="L144" t="s">
        <v>102</v>
      </c>
      <c r="M144" t="s">
        <v>70</v>
      </c>
      <c r="N144" s="33">
        <v>1.81</v>
      </c>
      <c r="O144" t="s">
        <v>368</v>
      </c>
      <c r="P144" t="s">
        <v>369</v>
      </c>
      <c r="Q144" t="s">
        <v>371</v>
      </c>
      <c r="R144" t="b">
        <f t="shared" si="2"/>
        <v>1</v>
      </c>
    </row>
    <row r="145" spans="1:18" x14ac:dyDescent="0.3">
      <c r="A145">
        <v>144</v>
      </c>
      <c r="B145" t="s">
        <v>27</v>
      </c>
      <c r="C145" t="s">
        <v>79</v>
      </c>
      <c r="D145" t="s">
        <v>103</v>
      </c>
      <c r="E145" t="s">
        <v>70</v>
      </c>
      <c r="F145" s="33">
        <v>2.2000000000000002</v>
      </c>
      <c r="G145" t="s">
        <v>368</v>
      </c>
      <c r="H145" t="s">
        <v>369</v>
      </c>
      <c r="I145" t="s">
        <v>371</v>
      </c>
      <c r="J145" t="s">
        <v>27</v>
      </c>
      <c r="K145" t="s">
        <v>79</v>
      </c>
      <c r="L145" t="s">
        <v>103</v>
      </c>
      <c r="M145" t="s">
        <v>70</v>
      </c>
      <c r="N145" s="33">
        <v>2.2000000000000002</v>
      </c>
      <c r="O145" t="s">
        <v>368</v>
      </c>
      <c r="P145" t="s">
        <v>369</v>
      </c>
      <c r="Q145" t="s">
        <v>371</v>
      </c>
      <c r="R145" t="b">
        <f t="shared" si="2"/>
        <v>1</v>
      </c>
    </row>
    <row r="146" spans="1:18" x14ac:dyDescent="0.3">
      <c r="A146">
        <v>145</v>
      </c>
      <c r="B146" t="s">
        <v>27</v>
      </c>
      <c r="C146" t="s">
        <v>79</v>
      </c>
      <c r="D146" t="s">
        <v>104</v>
      </c>
      <c r="E146" t="s">
        <v>70</v>
      </c>
      <c r="F146" s="33">
        <v>3.8600000000000003</v>
      </c>
      <c r="G146" t="s">
        <v>368</v>
      </c>
      <c r="H146" t="s">
        <v>369</v>
      </c>
      <c r="I146" t="s">
        <v>372</v>
      </c>
      <c r="J146" t="s">
        <v>27</v>
      </c>
      <c r="K146" t="s">
        <v>79</v>
      </c>
      <c r="L146" t="s">
        <v>104</v>
      </c>
      <c r="M146" t="s">
        <v>70</v>
      </c>
      <c r="N146" s="33">
        <v>3.8600000000000003</v>
      </c>
      <c r="O146" t="s">
        <v>368</v>
      </c>
      <c r="P146" t="s">
        <v>369</v>
      </c>
      <c r="Q146" t="s">
        <v>372</v>
      </c>
      <c r="R146" t="b">
        <f t="shared" si="2"/>
        <v>1</v>
      </c>
    </row>
    <row r="147" spans="1:18" x14ac:dyDescent="0.3">
      <c r="A147">
        <v>146</v>
      </c>
      <c r="B147" t="s">
        <v>27</v>
      </c>
      <c r="C147" t="s">
        <v>204</v>
      </c>
      <c r="D147" t="s">
        <v>205</v>
      </c>
      <c r="E147" t="s">
        <v>80</v>
      </c>
      <c r="F147" s="32">
        <v>3.8913039803312893E-3</v>
      </c>
      <c r="G147" t="s">
        <v>373</v>
      </c>
      <c r="H147" t="s">
        <v>369</v>
      </c>
      <c r="I147" t="s">
        <v>370</v>
      </c>
      <c r="J147" t="s">
        <v>27</v>
      </c>
      <c r="K147" t="s">
        <v>204</v>
      </c>
      <c r="L147" t="s">
        <v>205</v>
      </c>
      <c r="M147" t="s">
        <v>80</v>
      </c>
      <c r="N147" s="32">
        <v>3.8913039803312893E-3</v>
      </c>
      <c r="O147" t="s">
        <v>373</v>
      </c>
      <c r="P147" t="s">
        <v>369</v>
      </c>
      <c r="Q147" t="s">
        <v>370</v>
      </c>
      <c r="R147" t="b">
        <f t="shared" si="2"/>
        <v>1</v>
      </c>
    </row>
    <row r="148" spans="1:18" x14ac:dyDescent="0.3">
      <c r="A148">
        <v>147</v>
      </c>
      <c r="B148" t="s">
        <v>27</v>
      </c>
      <c r="C148" t="s">
        <v>206</v>
      </c>
      <c r="D148" t="s">
        <v>207</v>
      </c>
      <c r="E148" t="s">
        <v>80</v>
      </c>
      <c r="F148" s="32">
        <v>1.8993902857142857E-2</v>
      </c>
      <c r="G148" t="s">
        <v>373</v>
      </c>
      <c r="H148" t="s">
        <v>369</v>
      </c>
      <c r="I148" t="s">
        <v>370</v>
      </c>
      <c r="J148" t="s">
        <v>27</v>
      </c>
      <c r="K148" t="s">
        <v>206</v>
      </c>
      <c r="L148" t="s">
        <v>207</v>
      </c>
      <c r="M148" t="s">
        <v>80</v>
      </c>
      <c r="N148" s="32">
        <v>1.8993902857142857E-2</v>
      </c>
      <c r="O148" t="s">
        <v>373</v>
      </c>
      <c r="P148" t="s">
        <v>369</v>
      </c>
      <c r="Q148" t="s">
        <v>370</v>
      </c>
      <c r="R148" t="b">
        <f t="shared" si="2"/>
        <v>1</v>
      </c>
    </row>
    <row r="149" spans="1:18" x14ac:dyDescent="0.3">
      <c r="A149">
        <v>148</v>
      </c>
      <c r="B149" t="s">
        <v>27</v>
      </c>
      <c r="C149" t="s">
        <v>105</v>
      </c>
      <c r="D149" t="s">
        <v>106</v>
      </c>
      <c r="E149" t="s">
        <v>70</v>
      </c>
      <c r="F149" s="32">
        <v>5.2914285714285711E-3</v>
      </c>
      <c r="G149" t="s">
        <v>368</v>
      </c>
      <c r="H149" t="s">
        <v>369</v>
      </c>
      <c r="I149" t="s">
        <v>370</v>
      </c>
      <c r="J149" t="s">
        <v>27</v>
      </c>
      <c r="K149" t="s">
        <v>105</v>
      </c>
      <c r="L149" t="s">
        <v>106</v>
      </c>
      <c r="M149" t="s">
        <v>70</v>
      </c>
      <c r="N149" s="32">
        <v>5.2914285714285711E-3</v>
      </c>
      <c r="O149" t="s">
        <v>368</v>
      </c>
      <c r="P149" t="s">
        <v>369</v>
      </c>
      <c r="Q149" t="s">
        <v>370</v>
      </c>
      <c r="R149" t="b">
        <f t="shared" si="2"/>
        <v>1</v>
      </c>
    </row>
    <row r="150" spans="1:18" x14ac:dyDescent="0.3">
      <c r="A150">
        <v>149</v>
      </c>
      <c r="B150" t="s">
        <v>27</v>
      </c>
      <c r="C150" t="s">
        <v>105</v>
      </c>
      <c r="D150" t="s">
        <v>107</v>
      </c>
      <c r="E150" t="s">
        <v>70</v>
      </c>
      <c r="F150" s="32">
        <v>4.3100000000000005E-3</v>
      </c>
      <c r="G150" t="s">
        <v>368</v>
      </c>
      <c r="H150" t="s">
        <v>369</v>
      </c>
      <c r="I150" t="s">
        <v>370</v>
      </c>
      <c r="J150" t="s">
        <v>27</v>
      </c>
      <c r="K150" t="s">
        <v>105</v>
      </c>
      <c r="L150" t="s">
        <v>107</v>
      </c>
      <c r="M150" t="s">
        <v>70</v>
      </c>
      <c r="N150" s="32">
        <v>4.3100000000000005E-3</v>
      </c>
      <c r="O150" t="s">
        <v>368</v>
      </c>
      <c r="P150" t="s">
        <v>369</v>
      </c>
      <c r="Q150" t="s">
        <v>370</v>
      </c>
      <c r="R150" t="b">
        <f t="shared" si="2"/>
        <v>1</v>
      </c>
    </row>
    <row r="151" spans="1:18" x14ac:dyDescent="0.3">
      <c r="A151">
        <v>150</v>
      </c>
      <c r="B151" t="s">
        <v>27</v>
      </c>
      <c r="C151" t="s">
        <v>105</v>
      </c>
      <c r="D151" t="s">
        <v>108</v>
      </c>
      <c r="E151" t="s">
        <v>70</v>
      </c>
      <c r="F151" s="32">
        <v>3.875E-3</v>
      </c>
      <c r="G151" t="s">
        <v>368</v>
      </c>
      <c r="H151" t="s">
        <v>369</v>
      </c>
      <c r="I151" t="s">
        <v>370</v>
      </c>
      <c r="J151" t="s">
        <v>27</v>
      </c>
      <c r="K151" t="s">
        <v>105</v>
      </c>
      <c r="L151" t="s">
        <v>108</v>
      </c>
      <c r="M151" t="s">
        <v>70</v>
      </c>
      <c r="N151" s="32">
        <v>3.875E-3</v>
      </c>
      <c r="O151" t="s">
        <v>368</v>
      </c>
      <c r="P151" t="s">
        <v>369</v>
      </c>
      <c r="Q151" t="s">
        <v>370</v>
      </c>
      <c r="R151" t="b">
        <f t="shared" si="2"/>
        <v>1</v>
      </c>
    </row>
    <row r="152" spans="1:18" x14ac:dyDescent="0.3">
      <c r="A152">
        <v>151</v>
      </c>
      <c r="B152" t="s">
        <v>27</v>
      </c>
      <c r="C152" t="s">
        <v>105</v>
      </c>
      <c r="D152" t="s">
        <v>111</v>
      </c>
      <c r="E152" t="s">
        <v>70</v>
      </c>
      <c r="F152" s="32">
        <v>4.1224999999999994E-3</v>
      </c>
      <c r="G152" t="s">
        <v>368</v>
      </c>
      <c r="H152" t="s">
        <v>369</v>
      </c>
      <c r="I152" t="s">
        <v>370</v>
      </c>
      <c r="J152" t="s">
        <v>27</v>
      </c>
      <c r="K152" t="s">
        <v>105</v>
      </c>
      <c r="L152" t="s">
        <v>111</v>
      </c>
      <c r="M152" t="s">
        <v>70</v>
      </c>
      <c r="N152" s="32">
        <v>4.1224999999999994E-3</v>
      </c>
      <c r="O152" t="s">
        <v>368</v>
      </c>
      <c r="P152" t="s">
        <v>369</v>
      </c>
      <c r="Q152" t="s">
        <v>370</v>
      </c>
      <c r="R152" t="b">
        <f t="shared" si="2"/>
        <v>1</v>
      </c>
    </row>
    <row r="153" spans="1:18" x14ac:dyDescent="0.3">
      <c r="A153">
        <v>152</v>
      </c>
      <c r="B153" t="s">
        <v>27</v>
      </c>
      <c r="C153" t="s">
        <v>105</v>
      </c>
      <c r="D153" t="s">
        <v>112</v>
      </c>
      <c r="E153" t="s">
        <v>70</v>
      </c>
      <c r="F153" s="32">
        <v>6.5466666666666668E-3</v>
      </c>
      <c r="G153" t="s">
        <v>368</v>
      </c>
      <c r="H153" t="s">
        <v>369</v>
      </c>
      <c r="I153" t="s">
        <v>370</v>
      </c>
      <c r="J153" t="s">
        <v>27</v>
      </c>
      <c r="K153" t="s">
        <v>105</v>
      </c>
      <c r="L153" t="s">
        <v>112</v>
      </c>
      <c r="M153" t="s">
        <v>70</v>
      </c>
      <c r="N153" s="32">
        <v>6.5466666666666668E-3</v>
      </c>
      <c r="O153" t="s">
        <v>368</v>
      </c>
      <c r="P153" t="s">
        <v>369</v>
      </c>
      <c r="Q153" t="s">
        <v>370</v>
      </c>
      <c r="R153" t="b">
        <f t="shared" si="2"/>
        <v>1</v>
      </c>
    </row>
    <row r="154" spans="1:18" x14ac:dyDescent="0.3">
      <c r="A154">
        <v>153</v>
      </c>
      <c r="B154" t="s">
        <v>27</v>
      </c>
      <c r="C154" t="s">
        <v>105</v>
      </c>
      <c r="D154" t="s">
        <v>113</v>
      </c>
      <c r="E154" t="s">
        <v>70</v>
      </c>
      <c r="F154" s="32">
        <v>4.1224999999999994E-3</v>
      </c>
      <c r="G154" t="s">
        <v>368</v>
      </c>
      <c r="H154" t="s">
        <v>369</v>
      </c>
      <c r="I154" t="s">
        <v>370</v>
      </c>
      <c r="J154" t="s">
        <v>27</v>
      </c>
      <c r="K154" t="s">
        <v>105</v>
      </c>
      <c r="L154" t="s">
        <v>113</v>
      </c>
      <c r="M154" t="s">
        <v>70</v>
      </c>
      <c r="N154" s="32">
        <v>4.1224999999999994E-3</v>
      </c>
      <c r="O154" t="s">
        <v>368</v>
      </c>
      <c r="P154" t="s">
        <v>369</v>
      </c>
      <c r="Q154" t="s">
        <v>370</v>
      </c>
      <c r="R154" t="b">
        <f t="shared" si="2"/>
        <v>1</v>
      </c>
    </row>
    <row r="155" spans="1:18" x14ac:dyDescent="0.3">
      <c r="A155">
        <v>154</v>
      </c>
      <c r="B155" t="s">
        <v>27</v>
      </c>
      <c r="C155" t="s">
        <v>208</v>
      </c>
      <c r="D155" t="s">
        <v>209</v>
      </c>
      <c r="E155" t="s">
        <v>120</v>
      </c>
      <c r="F155" s="32">
        <v>0.14125916571428571</v>
      </c>
      <c r="G155" t="s">
        <v>374</v>
      </c>
      <c r="H155" t="s">
        <v>369</v>
      </c>
      <c r="I155" t="s">
        <v>370</v>
      </c>
      <c r="J155" t="s">
        <v>27</v>
      </c>
      <c r="K155" t="s">
        <v>208</v>
      </c>
      <c r="L155" t="s">
        <v>209</v>
      </c>
      <c r="M155" t="s">
        <v>120</v>
      </c>
      <c r="N155" s="32">
        <v>0.14125916571428571</v>
      </c>
      <c r="O155" t="s">
        <v>374</v>
      </c>
      <c r="P155" t="s">
        <v>369</v>
      </c>
      <c r="Q155" t="s">
        <v>370</v>
      </c>
      <c r="R155" t="b">
        <f t="shared" si="2"/>
        <v>1</v>
      </c>
    </row>
    <row r="156" spans="1:18" x14ac:dyDescent="0.3">
      <c r="A156">
        <v>155</v>
      </c>
      <c r="B156" t="s">
        <v>27</v>
      </c>
      <c r="C156" t="s">
        <v>208</v>
      </c>
      <c r="D156" t="s">
        <v>210</v>
      </c>
      <c r="E156" t="s">
        <v>120</v>
      </c>
      <c r="F156" s="32">
        <v>0.59608733511428569</v>
      </c>
      <c r="G156" t="s">
        <v>374</v>
      </c>
      <c r="H156" t="s">
        <v>369</v>
      </c>
      <c r="I156" t="s">
        <v>370</v>
      </c>
      <c r="J156" t="s">
        <v>27</v>
      </c>
      <c r="K156" t="s">
        <v>208</v>
      </c>
      <c r="L156" t="s">
        <v>210</v>
      </c>
      <c r="M156" t="s">
        <v>120</v>
      </c>
      <c r="N156" s="32">
        <v>0.59608733511428569</v>
      </c>
      <c r="O156" t="s">
        <v>374</v>
      </c>
      <c r="P156" t="s">
        <v>369</v>
      </c>
      <c r="Q156" t="s">
        <v>370</v>
      </c>
      <c r="R156" t="b">
        <f t="shared" si="2"/>
        <v>1</v>
      </c>
    </row>
    <row r="157" spans="1:18" x14ac:dyDescent="0.3">
      <c r="A157">
        <v>156</v>
      </c>
      <c r="B157" t="s">
        <v>27</v>
      </c>
      <c r="C157" t="s">
        <v>208</v>
      </c>
      <c r="D157" t="s">
        <v>211</v>
      </c>
      <c r="E157" t="s">
        <v>120</v>
      </c>
      <c r="F157" s="32">
        <v>2.9805415772571426</v>
      </c>
      <c r="G157" t="s">
        <v>374</v>
      </c>
      <c r="H157" t="s">
        <v>369</v>
      </c>
      <c r="I157" t="s">
        <v>370</v>
      </c>
      <c r="J157" t="s">
        <v>27</v>
      </c>
      <c r="K157" t="s">
        <v>208</v>
      </c>
      <c r="L157" t="s">
        <v>211</v>
      </c>
      <c r="M157" t="s">
        <v>120</v>
      </c>
      <c r="N157" s="32">
        <v>2.9805415772571426</v>
      </c>
      <c r="O157" t="s">
        <v>374</v>
      </c>
      <c r="P157" t="s">
        <v>369</v>
      </c>
      <c r="Q157" t="s">
        <v>370</v>
      </c>
      <c r="R157" t="b">
        <f t="shared" si="2"/>
        <v>1</v>
      </c>
    </row>
    <row r="158" spans="1:18" x14ac:dyDescent="0.3">
      <c r="A158">
        <v>157</v>
      </c>
      <c r="B158" t="s">
        <v>27</v>
      </c>
      <c r="C158" t="s">
        <v>208</v>
      </c>
      <c r="D158" t="s">
        <v>212</v>
      </c>
      <c r="E158" t="s">
        <v>120</v>
      </c>
      <c r="F158" s="32">
        <v>3.7733454263999997</v>
      </c>
      <c r="G158" t="s">
        <v>374</v>
      </c>
      <c r="H158" t="s">
        <v>369</v>
      </c>
      <c r="I158" t="s">
        <v>370</v>
      </c>
      <c r="J158" t="s">
        <v>27</v>
      </c>
      <c r="K158" t="s">
        <v>208</v>
      </c>
      <c r="L158" t="s">
        <v>212</v>
      </c>
      <c r="M158" t="s">
        <v>120</v>
      </c>
      <c r="N158" s="32">
        <v>3.7733454263999997</v>
      </c>
      <c r="O158" t="s">
        <v>374</v>
      </c>
      <c r="P158" t="s">
        <v>369</v>
      </c>
      <c r="Q158" t="s">
        <v>370</v>
      </c>
      <c r="R158" t="b">
        <f t="shared" si="2"/>
        <v>1</v>
      </c>
    </row>
    <row r="159" spans="1:18" x14ac:dyDescent="0.3">
      <c r="A159">
        <v>158</v>
      </c>
      <c r="B159" t="s">
        <v>213</v>
      </c>
      <c r="C159" t="s">
        <v>61</v>
      </c>
      <c r="D159" t="s">
        <v>63</v>
      </c>
      <c r="E159" t="s">
        <v>60</v>
      </c>
      <c r="F159" s="32">
        <v>7.8E-2</v>
      </c>
      <c r="G159" t="s">
        <v>379</v>
      </c>
      <c r="H159" t="s">
        <v>369</v>
      </c>
      <c r="I159" t="s">
        <v>380</v>
      </c>
      <c r="J159" t="s">
        <v>213</v>
      </c>
      <c r="K159" t="s">
        <v>61</v>
      </c>
      <c r="L159" t="s">
        <v>63</v>
      </c>
      <c r="M159" t="s">
        <v>60</v>
      </c>
      <c r="N159" s="32">
        <v>7.8E-2</v>
      </c>
      <c r="O159" t="s">
        <v>379</v>
      </c>
      <c r="P159" t="s">
        <v>369</v>
      </c>
      <c r="Q159" t="s">
        <v>380</v>
      </c>
      <c r="R159" t="b">
        <f t="shared" si="2"/>
        <v>1</v>
      </c>
    </row>
    <row r="160" spans="1:18" x14ac:dyDescent="0.3">
      <c r="A160">
        <v>159</v>
      </c>
      <c r="B160" t="s">
        <v>213</v>
      </c>
      <c r="C160" t="s">
        <v>61</v>
      </c>
      <c r="D160" t="s">
        <v>62</v>
      </c>
      <c r="E160" t="s">
        <v>60</v>
      </c>
      <c r="F160" s="32">
        <v>7.8E-2</v>
      </c>
      <c r="G160" t="s">
        <v>379</v>
      </c>
      <c r="H160" t="s">
        <v>369</v>
      </c>
      <c r="I160" t="s">
        <v>380</v>
      </c>
      <c r="J160" t="s">
        <v>213</v>
      </c>
      <c r="K160" t="s">
        <v>61</v>
      </c>
      <c r="L160" t="s">
        <v>62</v>
      </c>
      <c r="M160" t="s">
        <v>60</v>
      </c>
      <c r="N160" s="32">
        <v>7.8E-2</v>
      </c>
      <c r="O160" t="s">
        <v>379</v>
      </c>
      <c r="P160" t="s">
        <v>369</v>
      </c>
      <c r="Q160" t="s">
        <v>380</v>
      </c>
      <c r="R160" t="b">
        <f t="shared" si="2"/>
        <v>1</v>
      </c>
    </row>
    <row r="161" spans="1:18" x14ac:dyDescent="0.3">
      <c r="A161">
        <v>160</v>
      </c>
      <c r="B161" t="s">
        <v>213</v>
      </c>
      <c r="C161" t="s">
        <v>57</v>
      </c>
      <c r="D161" t="s">
        <v>58</v>
      </c>
      <c r="E161" t="s">
        <v>70</v>
      </c>
      <c r="F161" s="32">
        <v>2.97</v>
      </c>
      <c r="G161" t="s">
        <v>381</v>
      </c>
      <c r="H161" t="s">
        <v>369</v>
      </c>
      <c r="I161" t="s">
        <v>380</v>
      </c>
      <c r="J161" t="s">
        <v>213</v>
      </c>
      <c r="K161" t="s">
        <v>57</v>
      </c>
      <c r="L161" t="s">
        <v>58</v>
      </c>
      <c r="M161" t="s">
        <v>70</v>
      </c>
      <c r="N161" s="32">
        <v>2.97</v>
      </c>
      <c r="O161" t="s">
        <v>381</v>
      </c>
      <c r="P161" t="s">
        <v>369</v>
      </c>
      <c r="Q161" t="s">
        <v>380</v>
      </c>
      <c r="R161" t="b">
        <f t="shared" si="2"/>
        <v>1</v>
      </c>
    </row>
    <row r="162" spans="1:18" x14ac:dyDescent="0.3">
      <c r="A162">
        <v>161</v>
      </c>
      <c r="B162" t="s">
        <v>213</v>
      </c>
      <c r="C162" t="s">
        <v>57</v>
      </c>
      <c r="D162" t="s">
        <v>59</v>
      </c>
      <c r="E162" t="s">
        <v>60</v>
      </c>
      <c r="F162" s="32">
        <v>0.19500000000000001</v>
      </c>
      <c r="G162" t="s">
        <v>379</v>
      </c>
      <c r="H162" t="s">
        <v>369</v>
      </c>
      <c r="I162" t="s">
        <v>380</v>
      </c>
      <c r="J162" t="s">
        <v>213</v>
      </c>
      <c r="K162" t="s">
        <v>57</v>
      </c>
      <c r="L162" t="s">
        <v>59</v>
      </c>
      <c r="M162" t="s">
        <v>60</v>
      </c>
      <c r="N162" s="32">
        <v>0.19500000000000001</v>
      </c>
      <c r="O162" t="s">
        <v>379</v>
      </c>
      <c r="P162" t="s">
        <v>369</v>
      </c>
      <c r="Q162" t="s">
        <v>380</v>
      </c>
      <c r="R162" t="b">
        <f t="shared" si="2"/>
        <v>1</v>
      </c>
    </row>
    <row r="163" spans="1:18" x14ac:dyDescent="0.3">
      <c r="A163">
        <v>162</v>
      </c>
      <c r="B163" t="s">
        <v>213</v>
      </c>
      <c r="C163" t="s">
        <v>52</v>
      </c>
      <c r="D163" t="s">
        <v>55</v>
      </c>
      <c r="E163" t="s">
        <v>54</v>
      </c>
      <c r="F163" s="32">
        <v>5.4100000000000002E-2</v>
      </c>
      <c r="G163" t="s">
        <v>382</v>
      </c>
      <c r="H163" t="s">
        <v>369</v>
      </c>
      <c r="I163" t="s">
        <v>380</v>
      </c>
      <c r="J163" t="s">
        <v>213</v>
      </c>
      <c r="K163" t="s">
        <v>52</v>
      </c>
      <c r="L163" t="s">
        <v>55</v>
      </c>
      <c r="M163" t="s">
        <v>54</v>
      </c>
      <c r="N163" s="32">
        <v>5.4100000000000002E-2</v>
      </c>
      <c r="O163" t="s">
        <v>382</v>
      </c>
      <c r="P163" t="s">
        <v>369</v>
      </c>
      <c r="Q163" t="s">
        <v>380</v>
      </c>
      <c r="R163" t="b">
        <f t="shared" si="2"/>
        <v>1</v>
      </c>
    </row>
    <row r="164" spans="1:18" x14ac:dyDescent="0.3">
      <c r="A164">
        <v>163</v>
      </c>
      <c r="B164" t="s">
        <v>213</v>
      </c>
      <c r="C164" t="s">
        <v>52</v>
      </c>
      <c r="D164" t="s">
        <v>53</v>
      </c>
      <c r="E164" t="s">
        <v>54</v>
      </c>
      <c r="F164" s="32">
        <v>2.68</v>
      </c>
      <c r="G164" t="s">
        <v>382</v>
      </c>
      <c r="H164" t="s">
        <v>369</v>
      </c>
      <c r="I164" t="s">
        <v>380</v>
      </c>
      <c r="J164" t="s">
        <v>213</v>
      </c>
      <c r="K164" t="s">
        <v>52</v>
      </c>
      <c r="L164" t="s">
        <v>53</v>
      </c>
      <c r="M164" t="s">
        <v>54</v>
      </c>
      <c r="N164" s="32">
        <v>2.68</v>
      </c>
      <c r="O164" t="s">
        <v>382</v>
      </c>
      <c r="P164" t="s">
        <v>369</v>
      </c>
      <c r="Q164" t="s">
        <v>380</v>
      </c>
      <c r="R164" t="b">
        <f t="shared" si="2"/>
        <v>1</v>
      </c>
    </row>
    <row r="165" spans="1:18" x14ac:dyDescent="0.3">
      <c r="A165">
        <v>164</v>
      </c>
      <c r="B165" t="s">
        <v>213</v>
      </c>
      <c r="C165" t="s">
        <v>52</v>
      </c>
      <c r="D165" t="s">
        <v>56</v>
      </c>
      <c r="E165" t="s">
        <v>54</v>
      </c>
      <c r="F165" s="32">
        <v>2.37</v>
      </c>
      <c r="G165" t="s">
        <v>382</v>
      </c>
      <c r="H165" t="s">
        <v>369</v>
      </c>
      <c r="I165" t="s">
        <v>380</v>
      </c>
      <c r="J165" t="s">
        <v>213</v>
      </c>
      <c r="K165" t="s">
        <v>52</v>
      </c>
      <c r="L165" t="s">
        <v>56</v>
      </c>
      <c r="M165" t="s">
        <v>54</v>
      </c>
      <c r="N165" s="32">
        <v>2.37</v>
      </c>
      <c r="O165" t="s">
        <v>382</v>
      </c>
      <c r="P165" t="s">
        <v>369</v>
      </c>
      <c r="Q165" t="s">
        <v>380</v>
      </c>
      <c r="R165" t="b">
        <f t="shared" si="2"/>
        <v>1</v>
      </c>
    </row>
    <row r="166" spans="1:18" x14ac:dyDescent="0.3">
      <c r="A166">
        <v>165</v>
      </c>
      <c r="B166" t="s">
        <v>214</v>
      </c>
      <c r="C166" t="s">
        <v>61</v>
      </c>
      <c r="D166" t="s">
        <v>215</v>
      </c>
      <c r="E166" t="s">
        <v>60</v>
      </c>
      <c r="F166" s="32">
        <v>7.8E-2</v>
      </c>
      <c r="G166" t="s">
        <v>379</v>
      </c>
      <c r="H166" t="s">
        <v>369</v>
      </c>
      <c r="I166" t="s">
        <v>380</v>
      </c>
      <c r="J166" t="s">
        <v>214</v>
      </c>
      <c r="K166" t="s">
        <v>61</v>
      </c>
      <c r="L166" t="s">
        <v>215</v>
      </c>
      <c r="M166" t="s">
        <v>60</v>
      </c>
      <c r="N166" s="32">
        <v>7.8E-2</v>
      </c>
      <c r="O166" t="s">
        <v>379</v>
      </c>
      <c r="P166" t="s">
        <v>369</v>
      </c>
      <c r="Q166" t="s">
        <v>380</v>
      </c>
      <c r="R166" t="b">
        <f t="shared" si="2"/>
        <v>1</v>
      </c>
    </row>
    <row r="167" spans="1:18" x14ac:dyDescent="0.3">
      <c r="A167">
        <v>166</v>
      </c>
      <c r="B167" t="s">
        <v>214</v>
      </c>
      <c r="C167" t="s">
        <v>57</v>
      </c>
      <c r="D167" t="s">
        <v>58</v>
      </c>
      <c r="E167" t="s">
        <v>70</v>
      </c>
      <c r="F167" s="32">
        <v>2.97</v>
      </c>
      <c r="G167" t="s">
        <v>381</v>
      </c>
      <c r="H167" t="s">
        <v>369</v>
      </c>
      <c r="I167" t="s">
        <v>380</v>
      </c>
      <c r="J167" t="s">
        <v>214</v>
      </c>
      <c r="K167" t="s">
        <v>57</v>
      </c>
      <c r="L167" t="s">
        <v>58</v>
      </c>
      <c r="M167" t="s">
        <v>70</v>
      </c>
      <c r="N167" s="32">
        <v>2.97</v>
      </c>
      <c r="O167" t="s">
        <v>381</v>
      </c>
      <c r="P167" t="s">
        <v>369</v>
      </c>
      <c r="Q167" t="s">
        <v>380</v>
      </c>
      <c r="R167" t="b">
        <f t="shared" si="2"/>
        <v>1</v>
      </c>
    </row>
    <row r="168" spans="1:18" x14ac:dyDescent="0.3">
      <c r="A168">
        <v>167</v>
      </c>
      <c r="B168" t="s">
        <v>214</v>
      </c>
      <c r="C168" t="s">
        <v>57</v>
      </c>
      <c r="D168" t="s">
        <v>59</v>
      </c>
      <c r="E168" t="s">
        <v>60</v>
      </c>
      <c r="F168" s="32">
        <v>0.19500000000000001</v>
      </c>
      <c r="G168" t="s">
        <v>379</v>
      </c>
      <c r="H168" t="s">
        <v>369</v>
      </c>
      <c r="I168" t="s">
        <v>380</v>
      </c>
      <c r="J168" t="s">
        <v>214</v>
      </c>
      <c r="K168" t="s">
        <v>57</v>
      </c>
      <c r="L168" t="s">
        <v>59</v>
      </c>
      <c r="M168" t="s">
        <v>60</v>
      </c>
      <c r="N168" s="32">
        <v>0.19500000000000001</v>
      </c>
      <c r="O168" t="s">
        <v>379</v>
      </c>
      <c r="P168" t="s">
        <v>369</v>
      </c>
      <c r="Q168" t="s">
        <v>380</v>
      </c>
      <c r="R168" t="b">
        <f t="shared" si="2"/>
        <v>1</v>
      </c>
    </row>
    <row r="169" spans="1:18" x14ac:dyDescent="0.3">
      <c r="A169">
        <v>168</v>
      </c>
      <c r="B169" t="s">
        <v>214</v>
      </c>
      <c r="C169" t="s">
        <v>52</v>
      </c>
      <c r="D169" t="s">
        <v>55</v>
      </c>
      <c r="E169" t="s">
        <v>54</v>
      </c>
      <c r="F169" s="32">
        <v>5.4100000000000002E-2</v>
      </c>
      <c r="G169" t="s">
        <v>382</v>
      </c>
      <c r="H169" t="s">
        <v>369</v>
      </c>
      <c r="I169" t="s">
        <v>380</v>
      </c>
      <c r="J169" t="s">
        <v>214</v>
      </c>
      <c r="K169" t="s">
        <v>52</v>
      </c>
      <c r="L169" t="s">
        <v>55</v>
      </c>
      <c r="M169" t="s">
        <v>54</v>
      </c>
      <c r="N169" s="32">
        <v>5.4100000000000002E-2</v>
      </c>
      <c r="O169" t="s">
        <v>382</v>
      </c>
      <c r="P169" t="s">
        <v>369</v>
      </c>
      <c r="Q169" t="s">
        <v>380</v>
      </c>
      <c r="R169" t="b">
        <f t="shared" si="2"/>
        <v>1</v>
      </c>
    </row>
    <row r="170" spans="1:18" x14ac:dyDescent="0.3">
      <c r="A170">
        <v>169</v>
      </c>
      <c r="B170" t="s">
        <v>214</v>
      </c>
      <c r="C170" t="s">
        <v>52</v>
      </c>
      <c r="D170" t="s">
        <v>53</v>
      </c>
      <c r="E170" t="s">
        <v>54</v>
      </c>
      <c r="F170" s="32">
        <v>2.68</v>
      </c>
      <c r="G170" t="s">
        <v>382</v>
      </c>
      <c r="H170" t="s">
        <v>369</v>
      </c>
      <c r="I170" t="s">
        <v>380</v>
      </c>
      <c r="J170" t="s">
        <v>214</v>
      </c>
      <c r="K170" t="s">
        <v>52</v>
      </c>
      <c r="L170" t="s">
        <v>53</v>
      </c>
      <c r="M170" t="s">
        <v>54</v>
      </c>
      <c r="N170" s="32">
        <v>2.68</v>
      </c>
      <c r="O170" t="s">
        <v>382</v>
      </c>
      <c r="P170" t="s">
        <v>369</v>
      </c>
      <c r="Q170" t="s">
        <v>380</v>
      </c>
      <c r="R170" t="b">
        <f t="shared" si="2"/>
        <v>1</v>
      </c>
    </row>
    <row r="171" spans="1:18" x14ac:dyDescent="0.3">
      <c r="A171">
        <v>170</v>
      </c>
      <c r="B171" t="s">
        <v>214</v>
      </c>
      <c r="C171" t="s">
        <v>52</v>
      </c>
      <c r="D171" t="s">
        <v>56</v>
      </c>
      <c r="E171" t="s">
        <v>54</v>
      </c>
      <c r="F171" s="32">
        <v>2.37</v>
      </c>
      <c r="G171" t="s">
        <v>382</v>
      </c>
      <c r="H171" t="s">
        <v>369</v>
      </c>
      <c r="I171" t="s">
        <v>380</v>
      </c>
      <c r="J171" t="s">
        <v>214</v>
      </c>
      <c r="K171" t="s">
        <v>52</v>
      </c>
      <c r="L171" t="s">
        <v>56</v>
      </c>
      <c r="M171" t="s">
        <v>54</v>
      </c>
      <c r="N171" s="32">
        <v>2.37</v>
      </c>
      <c r="O171" t="s">
        <v>382</v>
      </c>
      <c r="P171" t="s">
        <v>369</v>
      </c>
      <c r="Q171" t="s">
        <v>380</v>
      </c>
      <c r="R171" t="b">
        <f t="shared" si="2"/>
        <v>1</v>
      </c>
    </row>
    <row r="172" spans="1:18" x14ac:dyDescent="0.3">
      <c r="A172">
        <v>171</v>
      </c>
      <c r="B172" t="s">
        <v>216</v>
      </c>
      <c r="C172" t="s">
        <v>71</v>
      </c>
      <c r="D172" t="s">
        <v>339</v>
      </c>
      <c r="E172" t="s">
        <v>70</v>
      </c>
      <c r="F172" s="32">
        <v>9.4468085106382979E-2</v>
      </c>
      <c r="G172" t="s">
        <v>368</v>
      </c>
      <c r="H172" t="s">
        <v>369</v>
      </c>
      <c r="I172" t="s">
        <v>370</v>
      </c>
      <c r="J172" t="s">
        <v>216</v>
      </c>
      <c r="K172" t="s">
        <v>71</v>
      </c>
      <c r="L172" t="s">
        <v>339</v>
      </c>
      <c r="M172" t="s">
        <v>70</v>
      </c>
      <c r="N172" s="32">
        <v>9.4468085106382979E-2</v>
      </c>
      <c r="O172" t="s">
        <v>368</v>
      </c>
      <c r="P172" t="s">
        <v>369</v>
      </c>
      <c r="Q172" t="s">
        <v>370</v>
      </c>
      <c r="R172" t="b">
        <f t="shared" si="2"/>
        <v>1</v>
      </c>
    </row>
    <row r="173" spans="1:18" x14ac:dyDescent="0.3">
      <c r="A173">
        <v>172</v>
      </c>
      <c r="B173" t="s">
        <v>216</v>
      </c>
      <c r="C173" t="s">
        <v>71</v>
      </c>
      <c r="D173" t="s">
        <v>222</v>
      </c>
      <c r="E173" t="s">
        <v>70</v>
      </c>
      <c r="F173" s="32">
        <v>8.5390070921985819E-2</v>
      </c>
      <c r="G173" t="s">
        <v>368</v>
      </c>
      <c r="H173" t="s">
        <v>369</v>
      </c>
      <c r="I173" t="s">
        <v>370</v>
      </c>
      <c r="J173" t="s">
        <v>216</v>
      </c>
      <c r="K173" t="s">
        <v>71</v>
      </c>
      <c r="L173" t="s">
        <v>222</v>
      </c>
      <c r="M173" t="s">
        <v>70</v>
      </c>
      <c r="N173" s="32">
        <v>8.5390070921985819E-2</v>
      </c>
      <c r="O173" t="s">
        <v>368</v>
      </c>
      <c r="P173" t="s">
        <v>369</v>
      </c>
      <c r="Q173" t="s">
        <v>370</v>
      </c>
      <c r="R173" t="b">
        <f t="shared" si="2"/>
        <v>1</v>
      </c>
    </row>
    <row r="174" spans="1:18" x14ac:dyDescent="0.3">
      <c r="A174">
        <v>173</v>
      </c>
      <c r="B174" t="s">
        <v>216</v>
      </c>
      <c r="C174" t="s">
        <v>71</v>
      </c>
      <c r="D174" t="s">
        <v>340</v>
      </c>
      <c r="E174" t="s">
        <v>70</v>
      </c>
      <c r="F174" s="32">
        <v>8.085106382978724E-2</v>
      </c>
      <c r="G174" t="s">
        <v>368</v>
      </c>
      <c r="H174" t="s">
        <v>369</v>
      </c>
      <c r="I174" t="s">
        <v>370</v>
      </c>
      <c r="J174" t="s">
        <v>216</v>
      </c>
      <c r="K174" t="s">
        <v>71</v>
      </c>
      <c r="L174" t="s">
        <v>340</v>
      </c>
      <c r="M174" t="s">
        <v>70</v>
      </c>
      <c r="N174" s="32">
        <v>8.085106382978724E-2</v>
      </c>
      <c r="O174" t="s">
        <v>368</v>
      </c>
      <c r="P174" t="s">
        <v>369</v>
      </c>
      <c r="Q174" t="s">
        <v>370</v>
      </c>
      <c r="R174" t="b">
        <f t="shared" si="2"/>
        <v>1</v>
      </c>
    </row>
    <row r="175" spans="1:18" x14ac:dyDescent="0.3">
      <c r="A175">
        <v>174</v>
      </c>
      <c r="B175" t="s">
        <v>216</v>
      </c>
      <c r="C175" t="s">
        <v>71</v>
      </c>
      <c r="D175" t="s">
        <v>341</v>
      </c>
      <c r="E175" t="s">
        <v>70</v>
      </c>
      <c r="F175" s="32">
        <v>0.11276595744680851</v>
      </c>
      <c r="G175" t="s">
        <v>368</v>
      </c>
      <c r="H175" t="s">
        <v>369</v>
      </c>
      <c r="I175" t="s">
        <v>370</v>
      </c>
      <c r="J175" t="s">
        <v>216</v>
      </c>
      <c r="K175" t="s">
        <v>71</v>
      </c>
      <c r="L175" t="s">
        <v>341</v>
      </c>
      <c r="M175" t="s">
        <v>70</v>
      </c>
      <c r="N175" s="32">
        <v>0.11276595744680851</v>
      </c>
      <c r="O175" t="s">
        <v>368</v>
      </c>
      <c r="P175" t="s">
        <v>369</v>
      </c>
      <c r="Q175" t="s">
        <v>370</v>
      </c>
      <c r="R175" t="b">
        <f t="shared" si="2"/>
        <v>1</v>
      </c>
    </row>
    <row r="176" spans="1:18" x14ac:dyDescent="0.3">
      <c r="A176">
        <v>175</v>
      </c>
      <c r="B176" t="s">
        <v>216</v>
      </c>
      <c r="C176" t="s">
        <v>71</v>
      </c>
      <c r="D176" t="s">
        <v>342</v>
      </c>
      <c r="E176" t="s">
        <v>70</v>
      </c>
      <c r="F176" s="32">
        <v>0.1114406779661017</v>
      </c>
      <c r="G176" t="s">
        <v>368</v>
      </c>
      <c r="H176" t="s">
        <v>369</v>
      </c>
      <c r="I176" t="s">
        <v>370</v>
      </c>
      <c r="J176" t="s">
        <v>216</v>
      </c>
      <c r="K176" t="s">
        <v>71</v>
      </c>
      <c r="L176" t="s">
        <v>342</v>
      </c>
      <c r="M176" t="s">
        <v>70</v>
      </c>
      <c r="N176" s="32">
        <v>0.1114406779661017</v>
      </c>
      <c r="O176" t="s">
        <v>368</v>
      </c>
      <c r="P176" t="s">
        <v>369</v>
      </c>
      <c r="Q176" t="s">
        <v>370</v>
      </c>
      <c r="R176" t="b">
        <f t="shared" si="2"/>
        <v>1</v>
      </c>
    </row>
    <row r="177" spans="1:18" x14ac:dyDescent="0.3">
      <c r="A177">
        <v>176</v>
      </c>
      <c r="B177" t="s">
        <v>216</v>
      </c>
      <c r="C177" t="s">
        <v>71</v>
      </c>
      <c r="D177" t="s">
        <v>343</v>
      </c>
      <c r="E177" t="s">
        <v>70</v>
      </c>
      <c r="F177" s="32">
        <v>0.10042372881355932</v>
      </c>
      <c r="G177" t="s">
        <v>368</v>
      </c>
      <c r="H177" t="s">
        <v>369</v>
      </c>
      <c r="I177" t="s">
        <v>370</v>
      </c>
      <c r="J177" t="s">
        <v>216</v>
      </c>
      <c r="K177" t="s">
        <v>71</v>
      </c>
      <c r="L177" t="s">
        <v>343</v>
      </c>
      <c r="M177" t="s">
        <v>70</v>
      </c>
      <c r="N177" s="32">
        <v>0.10042372881355932</v>
      </c>
      <c r="O177" t="s">
        <v>368</v>
      </c>
      <c r="P177" t="s">
        <v>369</v>
      </c>
      <c r="Q177" t="s">
        <v>370</v>
      </c>
      <c r="R177" t="b">
        <f t="shared" si="2"/>
        <v>1</v>
      </c>
    </row>
    <row r="178" spans="1:18" x14ac:dyDescent="0.3">
      <c r="A178">
        <v>177</v>
      </c>
      <c r="B178" t="s">
        <v>216</v>
      </c>
      <c r="C178" t="s">
        <v>71</v>
      </c>
      <c r="D178" t="s">
        <v>344</v>
      </c>
      <c r="E178" t="s">
        <v>70</v>
      </c>
      <c r="F178" s="32">
        <v>9.4915254237288138E-2</v>
      </c>
      <c r="G178" t="s">
        <v>368</v>
      </c>
      <c r="H178" t="s">
        <v>369</v>
      </c>
      <c r="I178" t="s">
        <v>370</v>
      </c>
      <c r="J178" t="s">
        <v>216</v>
      </c>
      <c r="K178" t="s">
        <v>71</v>
      </c>
      <c r="L178" t="s">
        <v>344</v>
      </c>
      <c r="M178" t="s">
        <v>70</v>
      </c>
      <c r="N178" s="32">
        <v>9.4915254237288138E-2</v>
      </c>
      <c r="O178" t="s">
        <v>368</v>
      </c>
      <c r="P178" t="s">
        <v>369</v>
      </c>
      <c r="Q178" t="s">
        <v>370</v>
      </c>
      <c r="R178" t="b">
        <f t="shared" si="2"/>
        <v>1</v>
      </c>
    </row>
    <row r="179" spans="1:18" x14ac:dyDescent="0.3">
      <c r="A179">
        <v>178</v>
      </c>
      <c r="B179" t="s">
        <v>216</v>
      </c>
      <c r="C179" t="s">
        <v>71</v>
      </c>
      <c r="D179" t="s">
        <v>345</v>
      </c>
      <c r="E179" t="s">
        <v>70</v>
      </c>
      <c r="F179" s="32">
        <v>0.13305084745762713</v>
      </c>
      <c r="G179" t="s">
        <v>368</v>
      </c>
      <c r="H179" t="s">
        <v>369</v>
      </c>
      <c r="I179" t="s">
        <v>370</v>
      </c>
      <c r="J179" t="s">
        <v>216</v>
      </c>
      <c r="K179" t="s">
        <v>71</v>
      </c>
      <c r="L179" t="s">
        <v>345</v>
      </c>
      <c r="M179" t="s">
        <v>70</v>
      </c>
      <c r="N179" s="32">
        <v>0.13305084745762713</v>
      </c>
      <c r="O179" t="s">
        <v>368</v>
      </c>
      <c r="P179" t="s">
        <v>369</v>
      </c>
      <c r="Q179" t="s">
        <v>370</v>
      </c>
      <c r="R179" t="b">
        <f t="shared" si="2"/>
        <v>1</v>
      </c>
    </row>
    <row r="180" spans="1:18" x14ac:dyDescent="0.3">
      <c r="A180">
        <v>179</v>
      </c>
      <c r="B180" t="s">
        <v>216</v>
      </c>
      <c r="C180" t="s">
        <v>71</v>
      </c>
      <c r="D180" t="s">
        <v>346</v>
      </c>
      <c r="E180" t="s">
        <v>70</v>
      </c>
      <c r="F180" s="32">
        <v>0.1287739423456567</v>
      </c>
      <c r="G180" t="s">
        <v>368</v>
      </c>
      <c r="H180" t="s">
        <v>369</v>
      </c>
      <c r="I180" t="s">
        <v>370</v>
      </c>
      <c r="J180" t="s">
        <v>216</v>
      </c>
      <c r="K180" t="s">
        <v>71</v>
      </c>
      <c r="L180" t="s">
        <v>346</v>
      </c>
      <c r="M180" t="s">
        <v>70</v>
      </c>
      <c r="N180" s="32">
        <v>0.1287739423456567</v>
      </c>
      <c r="O180" t="s">
        <v>368</v>
      </c>
      <c r="P180" t="s">
        <v>369</v>
      </c>
      <c r="Q180" t="s">
        <v>370</v>
      </c>
      <c r="R180" t="b">
        <f t="shared" si="2"/>
        <v>1</v>
      </c>
    </row>
    <row r="181" spans="1:18" x14ac:dyDescent="0.3">
      <c r="A181">
        <v>180</v>
      </c>
      <c r="B181" t="s">
        <v>216</v>
      </c>
      <c r="C181" t="s">
        <v>71</v>
      </c>
      <c r="D181" t="s">
        <v>347</v>
      </c>
      <c r="E181" t="s">
        <v>70</v>
      </c>
      <c r="F181" s="32">
        <v>0.1027905240442019</v>
      </c>
      <c r="G181" t="s">
        <v>368</v>
      </c>
      <c r="H181" t="s">
        <v>369</v>
      </c>
      <c r="I181" t="s">
        <v>370</v>
      </c>
      <c r="J181" t="s">
        <v>216</v>
      </c>
      <c r="K181" t="s">
        <v>71</v>
      </c>
      <c r="L181" t="s">
        <v>347</v>
      </c>
      <c r="M181" t="s">
        <v>70</v>
      </c>
      <c r="N181" s="32">
        <v>0.1027905240442019</v>
      </c>
      <c r="O181" t="s">
        <v>368</v>
      </c>
      <c r="P181" t="s">
        <v>369</v>
      </c>
      <c r="Q181" t="s">
        <v>370</v>
      </c>
      <c r="R181" t="b">
        <f t="shared" si="2"/>
        <v>1</v>
      </c>
    </row>
    <row r="182" spans="1:18" x14ac:dyDescent="0.3">
      <c r="A182">
        <v>181</v>
      </c>
      <c r="B182" t="s">
        <v>216</v>
      </c>
      <c r="C182" t="s">
        <v>71</v>
      </c>
      <c r="D182" t="s">
        <v>348</v>
      </c>
      <c r="E182" t="s">
        <v>70</v>
      </c>
      <c r="F182" s="32">
        <v>8.9798814893474493E-2</v>
      </c>
      <c r="G182" t="s">
        <v>368</v>
      </c>
      <c r="H182" t="s">
        <v>369</v>
      </c>
      <c r="I182" t="s">
        <v>370</v>
      </c>
      <c r="J182" t="s">
        <v>216</v>
      </c>
      <c r="K182" t="s">
        <v>71</v>
      </c>
      <c r="L182" t="s">
        <v>348</v>
      </c>
      <c r="M182" t="s">
        <v>70</v>
      </c>
      <c r="N182" s="32">
        <v>8.9798814893474493E-2</v>
      </c>
      <c r="O182" t="s">
        <v>368</v>
      </c>
      <c r="P182" t="s">
        <v>369</v>
      </c>
      <c r="Q182" t="s">
        <v>370</v>
      </c>
      <c r="R182" t="b">
        <f t="shared" si="2"/>
        <v>1</v>
      </c>
    </row>
    <row r="183" spans="1:18" x14ac:dyDescent="0.3">
      <c r="A183">
        <v>182</v>
      </c>
      <c r="B183" t="s">
        <v>216</v>
      </c>
      <c r="C183" t="s">
        <v>71</v>
      </c>
      <c r="D183" t="s">
        <v>349</v>
      </c>
      <c r="E183" t="s">
        <v>70</v>
      </c>
      <c r="F183" s="32">
        <v>0.15038411183718209</v>
      </c>
      <c r="G183" t="s">
        <v>368</v>
      </c>
      <c r="H183" t="s">
        <v>369</v>
      </c>
      <c r="I183" t="s">
        <v>370</v>
      </c>
      <c r="J183" t="s">
        <v>216</v>
      </c>
      <c r="K183" t="s">
        <v>71</v>
      </c>
      <c r="L183" t="s">
        <v>349</v>
      </c>
      <c r="M183" t="s">
        <v>70</v>
      </c>
      <c r="N183" s="32">
        <v>0.15038411183718209</v>
      </c>
      <c r="O183" t="s">
        <v>368</v>
      </c>
      <c r="P183" t="s">
        <v>369</v>
      </c>
      <c r="Q183" t="s">
        <v>370</v>
      </c>
      <c r="R183" t="b">
        <f t="shared" si="2"/>
        <v>1</v>
      </c>
    </row>
    <row r="184" spans="1:18" x14ac:dyDescent="0.3">
      <c r="A184">
        <v>183</v>
      </c>
      <c r="B184" t="s">
        <v>216</v>
      </c>
      <c r="C184" t="s">
        <v>71</v>
      </c>
      <c r="D184" t="s">
        <v>350</v>
      </c>
      <c r="E184" t="s">
        <v>70</v>
      </c>
      <c r="F184" s="32">
        <v>0.14345991561181434</v>
      </c>
      <c r="G184" t="s">
        <v>368</v>
      </c>
      <c r="H184" t="s">
        <v>369</v>
      </c>
      <c r="I184" t="s">
        <v>370</v>
      </c>
      <c r="J184" t="s">
        <v>216</v>
      </c>
      <c r="K184" t="s">
        <v>71</v>
      </c>
      <c r="L184" t="s">
        <v>350</v>
      </c>
      <c r="M184" t="s">
        <v>70</v>
      </c>
      <c r="N184" s="32">
        <v>0.14345991561181434</v>
      </c>
      <c r="O184" t="s">
        <v>368</v>
      </c>
      <c r="P184" t="s">
        <v>369</v>
      </c>
      <c r="Q184" t="s">
        <v>370</v>
      </c>
      <c r="R184" t="b">
        <f t="shared" si="2"/>
        <v>1</v>
      </c>
    </row>
    <row r="185" spans="1:18" x14ac:dyDescent="0.3">
      <c r="A185">
        <v>184</v>
      </c>
      <c r="B185" t="s">
        <v>216</v>
      </c>
      <c r="C185" t="s">
        <v>71</v>
      </c>
      <c r="D185" t="s">
        <v>351</v>
      </c>
      <c r="E185" t="s">
        <v>70</v>
      </c>
      <c r="F185" s="32">
        <v>0.12911392405063291</v>
      </c>
      <c r="G185" t="s">
        <v>368</v>
      </c>
      <c r="H185" t="s">
        <v>369</v>
      </c>
      <c r="I185" t="s">
        <v>370</v>
      </c>
      <c r="J185" t="s">
        <v>216</v>
      </c>
      <c r="K185" t="s">
        <v>71</v>
      </c>
      <c r="L185" t="s">
        <v>351</v>
      </c>
      <c r="M185" t="s">
        <v>70</v>
      </c>
      <c r="N185" s="32">
        <v>0.12911392405063291</v>
      </c>
      <c r="O185" t="s">
        <v>368</v>
      </c>
      <c r="P185" t="s">
        <v>369</v>
      </c>
      <c r="Q185" t="s">
        <v>370</v>
      </c>
      <c r="R185" t="b">
        <f t="shared" si="2"/>
        <v>1</v>
      </c>
    </row>
    <row r="186" spans="1:18" x14ac:dyDescent="0.3">
      <c r="A186">
        <v>185</v>
      </c>
      <c r="B186" t="s">
        <v>216</v>
      </c>
      <c r="C186" t="s">
        <v>71</v>
      </c>
      <c r="D186" t="s">
        <v>352</v>
      </c>
      <c r="E186" t="s">
        <v>70</v>
      </c>
      <c r="F186" s="32">
        <v>0.1219409282700422</v>
      </c>
      <c r="G186" t="s">
        <v>368</v>
      </c>
      <c r="H186" t="s">
        <v>369</v>
      </c>
      <c r="I186" t="s">
        <v>370</v>
      </c>
      <c r="J186" t="s">
        <v>216</v>
      </c>
      <c r="K186" t="s">
        <v>71</v>
      </c>
      <c r="L186" t="s">
        <v>352</v>
      </c>
      <c r="M186" t="s">
        <v>70</v>
      </c>
      <c r="N186" s="32">
        <v>0.1219409282700422</v>
      </c>
      <c r="O186" t="s">
        <v>368</v>
      </c>
      <c r="P186" t="s">
        <v>369</v>
      </c>
      <c r="Q186" t="s">
        <v>370</v>
      </c>
      <c r="R186" t="b">
        <f t="shared" si="2"/>
        <v>1</v>
      </c>
    </row>
    <row r="187" spans="1:18" x14ac:dyDescent="0.3">
      <c r="A187">
        <v>186</v>
      </c>
      <c r="B187" t="s">
        <v>216</v>
      </c>
      <c r="C187" t="s">
        <v>71</v>
      </c>
      <c r="D187" t="s">
        <v>353</v>
      </c>
      <c r="E187" t="s">
        <v>70</v>
      </c>
      <c r="F187" s="32">
        <v>0.17215189873417722</v>
      </c>
      <c r="G187" t="s">
        <v>368</v>
      </c>
      <c r="H187" t="s">
        <v>369</v>
      </c>
      <c r="I187" t="s">
        <v>370</v>
      </c>
      <c r="J187" t="s">
        <v>216</v>
      </c>
      <c r="K187" t="s">
        <v>71</v>
      </c>
      <c r="L187" t="s">
        <v>353</v>
      </c>
      <c r="M187" t="s">
        <v>70</v>
      </c>
      <c r="N187" s="32">
        <v>0.17215189873417722</v>
      </c>
      <c r="O187" t="s">
        <v>368</v>
      </c>
      <c r="P187" t="s">
        <v>369</v>
      </c>
      <c r="Q187" t="s">
        <v>370</v>
      </c>
      <c r="R187" t="b">
        <f t="shared" si="2"/>
        <v>1</v>
      </c>
    </row>
    <row r="188" spans="1:18" x14ac:dyDescent="0.3">
      <c r="A188">
        <v>187</v>
      </c>
      <c r="B188" t="s">
        <v>216</v>
      </c>
      <c r="C188" t="s">
        <v>71</v>
      </c>
      <c r="D188" t="s">
        <v>354</v>
      </c>
      <c r="E188" t="s">
        <v>70</v>
      </c>
      <c r="F188" s="32">
        <v>0.16848388945072176</v>
      </c>
      <c r="G188" t="s">
        <v>368</v>
      </c>
      <c r="H188" t="s">
        <v>369</v>
      </c>
      <c r="I188" t="s">
        <v>370</v>
      </c>
      <c r="J188" t="s">
        <v>216</v>
      </c>
      <c r="K188" t="s">
        <v>71</v>
      </c>
      <c r="L188" t="s">
        <v>354</v>
      </c>
      <c r="M188" t="s">
        <v>70</v>
      </c>
      <c r="N188" s="32">
        <v>0.16848388945072176</v>
      </c>
      <c r="O188" t="s">
        <v>368</v>
      </c>
      <c r="P188" t="s">
        <v>369</v>
      </c>
      <c r="Q188" t="s">
        <v>370</v>
      </c>
      <c r="R188" t="b">
        <f t="shared" si="2"/>
        <v>1</v>
      </c>
    </row>
    <row r="189" spans="1:18" x14ac:dyDescent="0.3">
      <c r="A189">
        <v>188</v>
      </c>
      <c r="B189" t="s">
        <v>216</v>
      </c>
      <c r="C189" t="s">
        <v>71</v>
      </c>
      <c r="D189" t="s">
        <v>355</v>
      </c>
      <c r="E189" t="s">
        <v>70</v>
      </c>
      <c r="F189" s="32">
        <v>0.15332599471387964</v>
      </c>
      <c r="G189" t="s">
        <v>368</v>
      </c>
      <c r="H189" t="s">
        <v>369</v>
      </c>
      <c r="I189" t="s">
        <v>370</v>
      </c>
      <c r="J189" t="s">
        <v>216</v>
      </c>
      <c r="K189" t="s">
        <v>71</v>
      </c>
      <c r="L189" t="s">
        <v>355</v>
      </c>
      <c r="M189" t="s">
        <v>70</v>
      </c>
      <c r="N189" s="32">
        <v>0.15332599471387964</v>
      </c>
      <c r="O189" t="s">
        <v>368</v>
      </c>
      <c r="P189" t="s">
        <v>369</v>
      </c>
      <c r="Q189" t="s">
        <v>370</v>
      </c>
      <c r="R189" t="b">
        <f t="shared" si="2"/>
        <v>1</v>
      </c>
    </row>
    <row r="190" spans="1:18" x14ac:dyDescent="0.3">
      <c r="A190">
        <v>189</v>
      </c>
      <c r="B190" t="s">
        <v>216</v>
      </c>
      <c r="C190" t="s">
        <v>71</v>
      </c>
      <c r="D190" t="s">
        <v>356</v>
      </c>
      <c r="E190" t="s">
        <v>70</v>
      </c>
      <c r="F190" s="32">
        <v>0.1457470473454586</v>
      </c>
      <c r="G190" t="s">
        <v>368</v>
      </c>
      <c r="H190" t="s">
        <v>369</v>
      </c>
      <c r="I190" t="s">
        <v>370</v>
      </c>
      <c r="J190" t="s">
        <v>216</v>
      </c>
      <c r="K190" t="s">
        <v>71</v>
      </c>
      <c r="L190" t="s">
        <v>356</v>
      </c>
      <c r="M190" t="s">
        <v>70</v>
      </c>
      <c r="N190" s="32">
        <v>0.1457470473454586</v>
      </c>
      <c r="O190" t="s">
        <v>368</v>
      </c>
      <c r="P190" t="s">
        <v>369</v>
      </c>
      <c r="Q190" t="s">
        <v>370</v>
      </c>
      <c r="R190" t="b">
        <f t="shared" si="2"/>
        <v>1</v>
      </c>
    </row>
    <row r="191" spans="1:18" x14ac:dyDescent="0.3">
      <c r="A191">
        <v>190</v>
      </c>
      <c r="B191" t="s">
        <v>216</v>
      </c>
      <c r="C191" t="s">
        <v>71</v>
      </c>
      <c r="D191" t="s">
        <v>357</v>
      </c>
      <c r="E191" t="s">
        <v>70</v>
      </c>
      <c r="F191" s="32">
        <v>0.19879967892440592</v>
      </c>
      <c r="G191" t="s">
        <v>368</v>
      </c>
      <c r="H191" t="s">
        <v>369</v>
      </c>
      <c r="I191" t="s">
        <v>370</v>
      </c>
      <c r="J191" t="s">
        <v>216</v>
      </c>
      <c r="K191" t="s">
        <v>71</v>
      </c>
      <c r="L191" t="s">
        <v>357</v>
      </c>
      <c r="M191" t="s">
        <v>70</v>
      </c>
      <c r="N191" s="32">
        <v>0.19879967892440592</v>
      </c>
      <c r="O191" t="s">
        <v>368</v>
      </c>
      <c r="P191" t="s">
        <v>369</v>
      </c>
      <c r="Q191" t="s">
        <v>370</v>
      </c>
      <c r="R191" t="b">
        <f t="shared" si="2"/>
        <v>1</v>
      </c>
    </row>
    <row r="192" spans="1:18" x14ac:dyDescent="0.3">
      <c r="A192">
        <v>191</v>
      </c>
      <c r="B192" t="s">
        <v>216</v>
      </c>
      <c r="C192" t="s">
        <v>71</v>
      </c>
      <c r="D192" t="s">
        <v>358</v>
      </c>
      <c r="E192" t="s">
        <v>70</v>
      </c>
      <c r="F192" s="32">
        <v>0.16932773109243698</v>
      </c>
      <c r="G192" t="s">
        <v>368</v>
      </c>
      <c r="H192" t="s">
        <v>369</v>
      </c>
      <c r="I192" t="s">
        <v>370</v>
      </c>
      <c r="J192" t="s">
        <v>216</v>
      </c>
      <c r="K192" t="s">
        <v>71</v>
      </c>
      <c r="L192" t="s">
        <v>358</v>
      </c>
      <c r="M192" t="s">
        <v>70</v>
      </c>
      <c r="N192" s="32">
        <v>0.16932773109243698</v>
      </c>
      <c r="O192" t="s">
        <v>368</v>
      </c>
      <c r="P192" t="s">
        <v>369</v>
      </c>
      <c r="Q192" t="s">
        <v>370</v>
      </c>
      <c r="R192" t="b">
        <f t="shared" si="2"/>
        <v>1</v>
      </c>
    </row>
    <row r="193" spans="1:18" x14ac:dyDescent="0.3">
      <c r="A193">
        <v>192</v>
      </c>
      <c r="B193" t="s">
        <v>216</v>
      </c>
      <c r="C193" t="s">
        <v>71</v>
      </c>
      <c r="D193" t="s">
        <v>359</v>
      </c>
      <c r="E193" t="s">
        <v>70</v>
      </c>
      <c r="F193" s="32">
        <v>0.1522408963585434</v>
      </c>
      <c r="G193" t="s">
        <v>368</v>
      </c>
      <c r="H193" t="s">
        <v>369</v>
      </c>
      <c r="I193" t="s">
        <v>370</v>
      </c>
      <c r="J193" t="s">
        <v>216</v>
      </c>
      <c r="K193" t="s">
        <v>71</v>
      </c>
      <c r="L193" t="s">
        <v>359</v>
      </c>
      <c r="M193" t="s">
        <v>70</v>
      </c>
      <c r="N193" s="32">
        <v>0.1522408963585434</v>
      </c>
      <c r="O193" t="s">
        <v>368</v>
      </c>
      <c r="P193" t="s">
        <v>369</v>
      </c>
      <c r="Q193" t="s">
        <v>370</v>
      </c>
      <c r="R193" t="b">
        <f t="shared" si="2"/>
        <v>1</v>
      </c>
    </row>
    <row r="194" spans="1:18" x14ac:dyDescent="0.3">
      <c r="A194">
        <v>193</v>
      </c>
      <c r="B194" t="s">
        <v>216</v>
      </c>
      <c r="C194" t="s">
        <v>71</v>
      </c>
      <c r="D194" t="s">
        <v>360</v>
      </c>
      <c r="E194" t="s">
        <v>70</v>
      </c>
      <c r="F194" s="32">
        <v>0.14369747899159663</v>
      </c>
      <c r="G194" t="s">
        <v>368</v>
      </c>
      <c r="H194" t="s">
        <v>369</v>
      </c>
      <c r="I194" t="s">
        <v>370</v>
      </c>
      <c r="J194" t="s">
        <v>216</v>
      </c>
      <c r="K194" t="s">
        <v>71</v>
      </c>
      <c r="L194" t="s">
        <v>360</v>
      </c>
      <c r="M194" t="s">
        <v>70</v>
      </c>
      <c r="N194" s="32">
        <v>0.14369747899159663</v>
      </c>
      <c r="O194" t="s">
        <v>368</v>
      </c>
      <c r="P194" t="s">
        <v>369</v>
      </c>
      <c r="Q194" t="s">
        <v>370</v>
      </c>
      <c r="R194" t="b">
        <f t="shared" si="2"/>
        <v>1</v>
      </c>
    </row>
    <row r="195" spans="1:18" x14ac:dyDescent="0.3">
      <c r="A195">
        <v>194</v>
      </c>
      <c r="B195" t="s">
        <v>216</v>
      </c>
      <c r="C195" t="s">
        <v>71</v>
      </c>
      <c r="D195" t="s">
        <v>361</v>
      </c>
      <c r="E195" t="s">
        <v>70</v>
      </c>
      <c r="F195" s="32">
        <v>0.20336134453781513</v>
      </c>
      <c r="G195" t="s">
        <v>368</v>
      </c>
      <c r="H195" t="s">
        <v>369</v>
      </c>
      <c r="I195" t="s">
        <v>370</v>
      </c>
      <c r="J195" t="s">
        <v>216</v>
      </c>
      <c r="K195" t="s">
        <v>71</v>
      </c>
      <c r="L195" t="s">
        <v>361</v>
      </c>
      <c r="M195" t="s">
        <v>70</v>
      </c>
      <c r="N195" s="32">
        <v>0.20336134453781513</v>
      </c>
      <c r="O195" t="s">
        <v>368</v>
      </c>
      <c r="P195" t="s">
        <v>369</v>
      </c>
      <c r="Q195" t="s">
        <v>370</v>
      </c>
      <c r="R195" t="b">
        <f t="shared" ref="R195:R258" si="3">D195=L195</f>
        <v>1</v>
      </c>
    </row>
    <row r="196" spans="1:18" x14ac:dyDescent="0.3">
      <c r="A196">
        <v>195</v>
      </c>
      <c r="B196" t="s">
        <v>216</v>
      </c>
      <c r="C196" t="s">
        <v>71</v>
      </c>
      <c r="D196" t="s">
        <v>362</v>
      </c>
      <c r="E196" t="s">
        <v>70</v>
      </c>
      <c r="F196" s="32">
        <v>0.20336134453781513</v>
      </c>
      <c r="G196" t="s">
        <v>368</v>
      </c>
      <c r="H196" t="s">
        <v>369</v>
      </c>
      <c r="I196" t="s">
        <v>370</v>
      </c>
      <c r="J196" t="s">
        <v>216</v>
      </c>
      <c r="K196" t="s">
        <v>71</v>
      </c>
      <c r="L196" t="s">
        <v>362</v>
      </c>
      <c r="M196" t="s">
        <v>70</v>
      </c>
      <c r="N196" s="32">
        <v>0.20336134453781513</v>
      </c>
      <c r="O196" t="s">
        <v>368</v>
      </c>
      <c r="P196" t="s">
        <v>369</v>
      </c>
      <c r="Q196" t="s">
        <v>370</v>
      </c>
      <c r="R196" t="b">
        <f t="shared" si="3"/>
        <v>1</v>
      </c>
    </row>
    <row r="197" spans="1:18" x14ac:dyDescent="0.3">
      <c r="A197">
        <v>196</v>
      </c>
      <c r="B197" t="s">
        <v>216</v>
      </c>
      <c r="C197" t="s">
        <v>71</v>
      </c>
      <c r="D197" t="s">
        <v>363</v>
      </c>
      <c r="E197" t="s">
        <v>70</v>
      </c>
      <c r="F197" s="32">
        <v>0.24390000000000001</v>
      </c>
      <c r="G197" t="s">
        <v>368</v>
      </c>
      <c r="H197" t="s">
        <v>369</v>
      </c>
      <c r="I197" t="s">
        <v>370</v>
      </c>
      <c r="J197" t="s">
        <v>216</v>
      </c>
      <c r="K197" t="s">
        <v>71</v>
      </c>
      <c r="L197" t="s">
        <v>363</v>
      </c>
      <c r="M197" t="s">
        <v>70</v>
      </c>
      <c r="N197" s="32">
        <v>0.24390000000000001</v>
      </c>
      <c r="O197" t="s">
        <v>368</v>
      </c>
      <c r="P197" t="s">
        <v>369</v>
      </c>
      <c r="Q197" t="s">
        <v>370</v>
      </c>
      <c r="R197" t="b">
        <f t="shared" si="3"/>
        <v>1</v>
      </c>
    </row>
    <row r="198" spans="1:18" x14ac:dyDescent="0.3">
      <c r="A198">
        <v>197</v>
      </c>
      <c r="B198" t="s">
        <v>216</v>
      </c>
      <c r="C198" t="s">
        <v>216</v>
      </c>
      <c r="D198" t="s">
        <v>217</v>
      </c>
      <c r="E198" t="s">
        <v>91</v>
      </c>
      <c r="F198" s="32">
        <v>1.2170285714285713E-2</v>
      </c>
      <c r="G198" t="s">
        <v>383</v>
      </c>
      <c r="H198" t="s">
        <v>369</v>
      </c>
      <c r="I198" t="s">
        <v>370</v>
      </c>
      <c r="J198" t="s">
        <v>216</v>
      </c>
      <c r="K198" t="s">
        <v>216</v>
      </c>
      <c r="L198" t="s">
        <v>217</v>
      </c>
      <c r="M198" t="s">
        <v>91</v>
      </c>
      <c r="N198" s="32">
        <v>1.2170285714285713E-2</v>
      </c>
      <c r="O198" t="s">
        <v>383</v>
      </c>
      <c r="P198" t="s">
        <v>369</v>
      </c>
      <c r="Q198" t="s">
        <v>370</v>
      </c>
      <c r="R198" t="b">
        <f t="shared" si="3"/>
        <v>1</v>
      </c>
    </row>
    <row r="199" spans="1:18" x14ac:dyDescent="0.3">
      <c r="A199">
        <v>198</v>
      </c>
      <c r="B199" t="s">
        <v>216</v>
      </c>
      <c r="C199" t="s">
        <v>216</v>
      </c>
      <c r="D199" t="s">
        <v>218</v>
      </c>
      <c r="E199" t="s">
        <v>81</v>
      </c>
      <c r="F199" s="32">
        <v>2.2028220000000001E-3</v>
      </c>
      <c r="G199" t="s">
        <v>384</v>
      </c>
      <c r="H199" t="s">
        <v>369</v>
      </c>
      <c r="I199" t="s">
        <v>370</v>
      </c>
      <c r="J199" t="s">
        <v>216</v>
      </c>
      <c r="K199" t="s">
        <v>216</v>
      </c>
      <c r="L199" t="s">
        <v>218</v>
      </c>
      <c r="M199" t="s">
        <v>81</v>
      </c>
      <c r="N199" s="32">
        <v>2.2028220000000001E-3</v>
      </c>
      <c r="O199" t="s">
        <v>384</v>
      </c>
      <c r="P199" t="s">
        <v>369</v>
      </c>
      <c r="Q199" t="s">
        <v>370</v>
      </c>
      <c r="R199" t="b">
        <f t="shared" si="3"/>
        <v>1</v>
      </c>
    </row>
    <row r="200" spans="1:18" x14ac:dyDescent="0.3">
      <c r="A200">
        <v>199</v>
      </c>
      <c r="B200" t="s">
        <v>216</v>
      </c>
      <c r="C200" t="s">
        <v>216</v>
      </c>
      <c r="D200" t="s">
        <v>219</v>
      </c>
      <c r="E200" t="s">
        <v>81</v>
      </c>
      <c r="F200" s="32">
        <v>1.2650399999999996E-3</v>
      </c>
      <c r="G200" t="s">
        <v>384</v>
      </c>
      <c r="H200" t="s">
        <v>369</v>
      </c>
      <c r="I200" t="s">
        <v>370</v>
      </c>
      <c r="J200" t="s">
        <v>216</v>
      </c>
      <c r="K200" t="s">
        <v>216</v>
      </c>
      <c r="L200" t="s">
        <v>219</v>
      </c>
      <c r="M200" t="s">
        <v>81</v>
      </c>
      <c r="N200" s="32">
        <v>1.2650399999999996E-3</v>
      </c>
      <c r="O200" t="s">
        <v>384</v>
      </c>
      <c r="P200" t="s">
        <v>369</v>
      </c>
      <c r="Q200" t="s">
        <v>370</v>
      </c>
      <c r="R200" t="b">
        <f t="shared" si="3"/>
        <v>1</v>
      </c>
    </row>
    <row r="201" spans="1:18" x14ac:dyDescent="0.3">
      <c r="A201">
        <v>200</v>
      </c>
      <c r="B201" t="s">
        <v>216</v>
      </c>
      <c r="C201" t="s">
        <v>216</v>
      </c>
      <c r="D201" t="s">
        <v>220</v>
      </c>
      <c r="E201" t="s">
        <v>91</v>
      </c>
      <c r="F201" s="32">
        <v>7.0082499999999989E-3</v>
      </c>
      <c r="G201" t="s">
        <v>383</v>
      </c>
      <c r="H201" t="s">
        <v>369</v>
      </c>
      <c r="I201" t="s">
        <v>370</v>
      </c>
      <c r="J201" t="s">
        <v>216</v>
      </c>
      <c r="K201" t="s">
        <v>216</v>
      </c>
      <c r="L201" t="s">
        <v>220</v>
      </c>
      <c r="M201" t="s">
        <v>91</v>
      </c>
      <c r="N201" s="32">
        <v>7.0082499999999989E-3</v>
      </c>
      <c r="O201" t="s">
        <v>383</v>
      </c>
      <c r="P201" t="s">
        <v>369</v>
      </c>
      <c r="Q201" t="s">
        <v>370</v>
      </c>
      <c r="R201" t="b">
        <f t="shared" si="3"/>
        <v>1</v>
      </c>
    </row>
    <row r="202" spans="1:18" x14ac:dyDescent="0.3">
      <c r="A202">
        <v>201</v>
      </c>
      <c r="B202" t="s">
        <v>216</v>
      </c>
      <c r="C202" t="s">
        <v>216</v>
      </c>
      <c r="D202" t="s">
        <v>221</v>
      </c>
      <c r="E202" t="s">
        <v>91</v>
      </c>
      <c r="F202" s="32">
        <v>6.5959999999999994E-3</v>
      </c>
      <c r="G202" t="s">
        <v>383</v>
      </c>
      <c r="H202" t="s">
        <v>369</v>
      </c>
      <c r="I202" t="s">
        <v>370</v>
      </c>
      <c r="J202" t="s">
        <v>216</v>
      </c>
      <c r="K202" t="s">
        <v>216</v>
      </c>
      <c r="L202" t="s">
        <v>221</v>
      </c>
      <c r="M202" t="s">
        <v>91</v>
      </c>
      <c r="N202" s="32">
        <v>6.5959999999999994E-3</v>
      </c>
      <c r="O202" t="s">
        <v>383</v>
      </c>
      <c r="P202" t="s">
        <v>369</v>
      </c>
      <c r="Q202" t="s">
        <v>370</v>
      </c>
      <c r="R202" t="b">
        <f t="shared" si="3"/>
        <v>1</v>
      </c>
    </row>
    <row r="203" spans="1:18" x14ac:dyDescent="0.3">
      <c r="A203">
        <v>202</v>
      </c>
      <c r="B203" t="s">
        <v>216</v>
      </c>
      <c r="C203" t="s">
        <v>79</v>
      </c>
      <c r="D203" t="s">
        <v>102</v>
      </c>
      <c r="E203" t="s">
        <v>70</v>
      </c>
      <c r="F203" s="33">
        <v>1.81</v>
      </c>
      <c r="G203" t="s">
        <v>368</v>
      </c>
      <c r="H203" t="s">
        <v>369</v>
      </c>
      <c r="I203" t="s">
        <v>371</v>
      </c>
      <c r="J203" t="s">
        <v>216</v>
      </c>
      <c r="K203" t="s">
        <v>79</v>
      </c>
      <c r="L203" t="s">
        <v>102</v>
      </c>
      <c r="M203" t="s">
        <v>70</v>
      </c>
      <c r="N203" s="33">
        <v>1.81</v>
      </c>
      <c r="O203" t="s">
        <v>368</v>
      </c>
      <c r="P203" t="s">
        <v>369</v>
      </c>
      <c r="Q203" t="s">
        <v>371</v>
      </c>
      <c r="R203" t="b">
        <f t="shared" si="3"/>
        <v>1</v>
      </c>
    </row>
    <row r="204" spans="1:18" x14ac:dyDescent="0.3">
      <c r="A204">
        <v>203</v>
      </c>
      <c r="B204" t="s">
        <v>216</v>
      </c>
      <c r="C204" t="s">
        <v>79</v>
      </c>
      <c r="D204" t="s">
        <v>103</v>
      </c>
      <c r="E204" t="s">
        <v>70</v>
      </c>
      <c r="F204" s="33">
        <v>2.2000000000000002</v>
      </c>
      <c r="G204" t="s">
        <v>368</v>
      </c>
      <c r="H204" t="s">
        <v>369</v>
      </c>
      <c r="I204" t="s">
        <v>371</v>
      </c>
      <c r="J204" t="s">
        <v>216</v>
      </c>
      <c r="K204" t="s">
        <v>79</v>
      </c>
      <c r="L204" t="s">
        <v>103</v>
      </c>
      <c r="M204" t="s">
        <v>70</v>
      </c>
      <c r="N204" s="33">
        <v>2.2000000000000002</v>
      </c>
      <c r="O204" t="s">
        <v>368</v>
      </c>
      <c r="P204" t="s">
        <v>369</v>
      </c>
      <c r="Q204" t="s">
        <v>371</v>
      </c>
      <c r="R204" t="b">
        <f t="shared" si="3"/>
        <v>1</v>
      </c>
    </row>
    <row r="205" spans="1:18" x14ac:dyDescent="0.3">
      <c r="A205">
        <v>204</v>
      </c>
      <c r="B205" t="s">
        <v>216</v>
      </c>
      <c r="C205" t="s">
        <v>79</v>
      </c>
      <c r="D205" t="s">
        <v>104</v>
      </c>
      <c r="E205" t="s">
        <v>70</v>
      </c>
      <c r="F205" s="33">
        <v>3.8600000000000003</v>
      </c>
      <c r="G205" t="s">
        <v>368</v>
      </c>
      <c r="H205" t="s">
        <v>369</v>
      </c>
      <c r="I205" t="s">
        <v>372</v>
      </c>
      <c r="J205" t="s">
        <v>216</v>
      </c>
      <c r="K205" t="s">
        <v>79</v>
      </c>
      <c r="L205" t="s">
        <v>104</v>
      </c>
      <c r="M205" t="s">
        <v>70</v>
      </c>
      <c r="N205" s="33">
        <v>3.8600000000000003</v>
      </c>
      <c r="O205" t="s">
        <v>368</v>
      </c>
      <c r="P205" t="s">
        <v>369</v>
      </c>
      <c r="Q205" t="s">
        <v>372</v>
      </c>
      <c r="R205" t="b">
        <f t="shared" si="3"/>
        <v>1</v>
      </c>
    </row>
    <row r="206" spans="1:18" x14ac:dyDescent="0.3">
      <c r="A206">
        <v>205</v>
      </c>
      <c r="B206" t="s">
        <v>216</v>
      </c>
      <c r="C206" t="s">
        <v>105</v>
      </c>
      <c r="D206" t="s">
        <v>107</v>
      </c>
      <c r="E206" t="s">
        <v>70</v>
      </c>
      <c r="F206" s="32">
        <v>4.3100000000000005E-3</v>
      </c>
      <c r="G206" t="s">
        <v>368</v>
      </c>
      <c r="H206" t="s">
        <v>369</v>
      </c>
      <c r="I206" t="s">
        <v>370</v>
      </c>
      <c r="J206" t="s">
        <v>216</v>
      </c>
      <c r="K206" t="s">
        <v>105</v>
      </c>
      <c r="L206" t="s">
        <v>107</v>
      </c>
      <c r="M206" t="s">
        <v>70</v>
      </c>
      <c r="N206" s="32">
        <v>4.3100000000000005E-3</v>
      </c>
      <c r="O206" t="s">
        <v>368</v>
      </c>
      <c r="P206" t="s">
        <v>369</v>
      </c>
      <c r="Q206" t="s">
        <v>370</v>
      </c>
      <c r="R206" t="b">
        <f t="shared" si="3"/>
        <v>1</v>
      </c>
    </row>
    <row r="207" spans="1:18" x14ac:dyDescent="0.3">
      <c r="A207">
        <v>206</v>
      </c>
      <c r="B207" t="s">
        <v>216</v>
      </c>
      <c r="C207" t="s">
        <v>105</v>
      </c>
      <c r="D207" t="s">
        <v>108</v>
      </c>
      <c r="E207" t="s">
        <v>70</v>
      </c>
      <c r="F207" s="32">
        <v>3.875E-3</v>
      </c>
      <c r="G207" t="s">
        <v>368</v>
      </c>
      <c r="H207" t="s">
        <v>369</v>
      </c>
      <c r="I207" t="s">
        <v>370</v>
      </c>
      <c r="J207" t="s">
        <v>216</v>
      </c>
      <c r="K207" t="s">
        <v>105</v>
      </c>
      <c r="L207" t="s">
        <v>108</v>
      </c>
      <c r="M207" t="s">
        <v>70</v>
      </c>
      <c r="N207" s="32">
        <v>3.875E-3</v>
      </c>
      <c r="O207" t="s">
        <v>368</v>
      </c>
      <c r="P207" t="s">
        <v>369</v>
      </c>
      <c r="Q207" t="s">
        <v>370</v>
      </c>
      <c r="R207" t="b">
        <f t="shared" si="3"/>
        <v>1</v>
      </c>
    </row>
    <row r="208" spans="1:18" x14ac:dyDescent="0.3">
      <c r="A208">
        <v>207</v>
      </c>
      <c r="B208" t="s">
        <v>216</v>
      </c>
      <c r="C208" t="s">
        <v>105</v>
      </c>
      <c r="D208" t="s">
        <v>109</v>
      </c>
      <c r="E208" t="s">
        <v>70</v>
      </c>
      <c r="F208" s="32">
        <v>8.2699999999999994E-4</v>
      </c>
      <c r="G208" t="s">
        <v>368</v>
      </c>
      <c r="H208" t="s">
        <v>369</v>
      </c>
      <c r="I208" t="s">
        <v>370</v>
      </c>
      <c r="J208" t="s">
        <v>216</v>
      </c>
      <c r="K208" t="s">
        <v>105</v>
      </c>
      <c r="L208" t="s">
        <v>109</v>
      </c>
      <c r="M208" t="s">
        <v>70</v>
      </c>
      <c r="N208" s="32">
        <v>8.2699999999999994E-4</v>
      </c>
      <c r="O208" t="s">
        <v>368</v>
      </c>
      <c r="P208" t="s">
        <v>369</v>
      </c>
      <c r="Q208" t="s">
        <v>370</v>
      </c>
      <c r="R208" t="b">
        <f t="shared" si="3"/>
        <v>1</v>
      </c>
    </row>
    <row r="209" spans="1:18" x14ac:dyDescent="0.3">
      <c r="A209">
        <v>208</v>
      </c>
      <c r="B209" t="s">
        <v>216</v>
      </c>
      <c r="C209" t="s">
        <v>105</v>
      </c>
      <c r="D209" t="s">
        <v>110</v>
      </c>
      <c r="E209" t="s">
        <v>70</v>
      </c>
      <c r="F209" s="32">
        <v>2.4599999999999999E-3</v>
      </c>
      <c r="G209" t="s">
        <v>368</v>
      </c>
      <c r="H209" t="s">
        <v>369</v>
      </c>
      <c r="I209" t="s">
        <v>370</v>
      </c>
      <c r="J209" t="s">
        <v>216</v>
      </c>
      <c r="K209" t="s">
        <v>105</v>
      </c>
      <c r="L209" t="s">
        <v>110</v>
      </c>
      <c r="M209" t="s">
        <v>70</v>
      </c>
      <c r="N209" s="32">
        <v>2.4599999999999999E-3</v>
      </c>
      <c r="O209" t="s">
        <v>368</v>
      </c>
      <c r="P209" t="s">
        <v>369</v>
      </c>
      <c r="Q209" t="s">
        <v>370</v>
      </c>
      <c r="R209" t="b">
        <f t="shared" si="3"/>
        <v>1</v>
      </c>
    </row>
    <row r="210" spans="1:18" x14ac:dyDescent="0.3">
      <c r="A210">
        <v>209</v>
      </c>
      <c r="B210" t="s">
        <v>216</v>
      </c>
      <c r="C210" t="s">
        <v>105</v>
      </c>
      <c r="D210" t="s">
        <v>112</v>
      </c>
      <c r="E210" t="s">
        <v>70</v>
      </c>
      <c r="F210" s="32">
        <v>6.5466666666666668E-3</v>
      </c>
      <c r="G210" t="s">
        <v>368</v>
      </c>
      <c r="H210" t="s">
        <v>369</v>
      </c>
      <c r="I210" t="s">
        <v>370</v>
      </c>
      <c r="J210" t="s">
        <v>216</v>
      </c>
      <c r="K210" t="s">
        <v>105</v>
      </c>
      <c r="L210" t="s">
        <v>112</v>
      </c>
      <c r="M210" t="s">
        <v>70</v>
      </c>
      <c r="N210" s="32">
        <v>6.5466666666666668E-3</v>
      </c>
      <c r="O210" t="s">
        <v>368</v>
      </c>
      <c r="P210" t="s">
        <v>369</v>
      </c>
      <c r="Q210" t="s">
        <v>370</v>
      </c>
      <c r="R210" t="b">
        <f t="shared" si="3"/>
        <v>1</v>
      </c>
    </row>
    <row r="211" spans="1:18" x14ac:dyDescent="0.3">
      <c r="A211">
        <v>210</v>
      </c>
      <c r="B211" t="s">
        <v>31</v>
      </c>
      <c r="C211" t="s">
        <v>71</v>
      </c>
      <c r="D211" t="s">
        <v>339</v>
      </c>
      <c r="E211" t="s">
        <v>70</v>
      </c>
      <c r="F211" s="32">
        <v>9.4468085106382979E-2</v>
      </c>
      <c r="G211" t="s">
        <v>368</v>
      </c>
      <c r="H211" t="s">
        <v>369</v>
      </c>
      <c r="I211" t="s">
        <v>370</v>
      </c>
      <c r="J211" t="s">
        <v>31</v>
      </c>
      <c r="K211" t="s">
        <v>71</v>
      </c>
      <c r="L211" t="s">
        <v>339</v>
      </c>
      <c r="M211" t="s">
        <v>70</v>
      </c>
      <c r="N211" s="32">
        <v>9.4468085106382979E-2</v>
      </c>
      <c r="O211" t="s">
        <v>368</v>
      </c>
      <c r="P211" t="s">
        <v>369</v>
      </c>
      <c r="Q211" t="s">
        <v>370</v>
      </c>
      <c r="R211" t="b">
        <f t="shared" si="3"/>
        <v>1</v>
      </c>
    </row>
    <row r="212" spans="1:18" x14ac:dyDescent="0.3">
      <c r="A212">
        <v>211</v>
      </c>
      <c r="B212" t="s">
        <v>31</v>
      </c>
      <c r="C212" t="s">
        <v>71</v>
      </c>
      <c r="D212" t="s">
        <v>222</v>
      </c>
      <c r="E212" t="s">
        <v>70</v>
      </c>
      <c r="F212" s="32">
        <v>8.5390070921985819E-2</v>
      </c>
      <c r="G212" t="s">
        <v>368</v>
      </c>
      <c r="H212" t="s">
        <v>369</v>
      </c>
      <c r="I212" t="s">
        <v>370</v>
      </c>
      <c r="J212" t="s">
        <v>31</v>
      </c>
      <c r="K212" t="s">
        <v>71</v>
      </c>
      <c r="L212" t="s">
        <v>222</v>
      </c>
      <c r="M212" t="s">
        <v>70</v>
      </c>
      <c r="N212" s="32">
        <v>8.5390070921985819E-2</v>
      </c>
      <c r="O212" t="s">
        <v>368</v>
      </c>
      <c r="P212" t="s">
        <v>369</v>
      </c>
      <c r="Q212" t="s">
        <v>370</v>
      </c>
      <c r="R212" t="b">
        <f t="shared" si="3"/>
        <v>1</v>
      </c>
    </row>
    <row r="213" spans="1:18" x14ac:dyDescent="0.3">
      <c r="A213">
        <v>212</v>
      </c>
      <c r="B213" t="s">
        <v>31</v>
      </c>
      <c r="C213" t="s">
        <v>71</v>
      </c>
      <c r="D213" t="s">
        <v>340</v>
      </c>
      <c r="E213" t="s">
        <v>70</v>
      </c>
      <c r="F213" s="32">
        <v>8.085106382978724E-2</v>
      </c>
      <c r="G213" t="s">
        <v>368</v>
      </c>
      <c r="H213" t="s">
        <v>369</v>
      </c>
      <c r="I213" t="s">
        <v>370</v>
      </c>
      <c r="J213" t="s">
        <v>31</v>
      </c>
      <c r="K213" t="s">
        <v>71</v>
      </c>
      <c r="L213" t="s">
        <v>340</v>
      </c>
      <c r="M213" t="s">
        <v>70</v>
      </c>
      <c r="N213" s="32">
        <v>8.085106382978724E-2</v>
      </c>
      <c r="O213" t="s">
        <v>368</v>
      </c>
      <c r="P213" t="s">
        <v>369</v>
      </c>
      <c r="Q213" t="s">
        <v>370</v>
      </c>
      <c r="R213" t="b">
        <f t="shared" si="3"/>
        <v>1</v>
      </c>
    </row>
    <row r="214" spans="1:18" x14ac:dyDescent="0.3">
      <c r="A214">
        <v>213</v>
      </c>
      <c r="B214" t="s">
        <v>31</v>
      </c>
      <c r="C214" t="s">
        <v>71</v>
      </c>
      <c r="D214" t="s">
        <v>341</v>
      </c>
      <c r="E214" t="s">
        <v>70</v>
      </c>
      <c r="F214" s="32">
        <v>0.11276595744680851</v>
      </c>
      <c r="G214" t="s">
        <v>368</v>
      </c>
      <c r="H214" t="s">
        <v>369</v>
      </c>
      <c r="I214" t="s">
        <v>370</v>
      </c>
      <c r="J214" t="s">
        <v>31</v>
      </c>
      <c r="K214" t="s">
        <v>71</v>
      </c>
      <c r="L214" t="s">
        <v>341</v>
      </c>
      <c r="M214" t="s">
        <v>70</v>
      </c>
      <c r="N214" s="32">
        <v>0.11276595744680851</v>
      </c>
      <c r="O214" t="s">
        <v>368</v>
      </c>
      <c r="P214" t="s">
        <v>369</v>
      </c>
      <c r="Q214" t="s">
        <v>370</v>
      </c>
      <c r="R214" t="b">
        <f t="shared" si="3"/>
        <v>1</v>
      </c>
    </row>
    <row r="215" spans="1:18" x14ac:dyDescent="0.3">
      <c r="A215">
        <v>214</v>
      </c>
      <c r="B215" t="s">
        <v>31</v>
      </c>
      <c r="C215" t="s">
        <v>71</v>
      </c>
      <c r="D215" t="s">
        <v>342</v>
      </c>
      <c r="E215" t="s">
        <v>70</v>
      </c>
      <c r="F215" s="32">
        <v>0.1114406779661017</v>
      </c>
      <c r="G215" t="s">
        <v>368</v>
      </c>
      <c r="H215" t="s">
        <v>369</v>
      </c>
      <c r="I215" t="s">
        <v>370</v>
      </c>
      <c r="J215" t="s">
        <v>31</v>
      </c>
      <c r="K215" t="s">
        <v>71</v>
      </c>
      <c r="L215" t="s">
        <v>342</v>
      </c>
      <c r="M215" t="s">
        <v>70</v>
      </c>
      <c r="N215" s="32">
        <v>0.1114406779661017</v>
      </c>
      <c r="O215" t="s">
        <v>368</v>
      </c>
      <c r="P215" t="s">
        <v>369</v>
      </c>
      <c r="Q215" t="s">
        <v>370</v>
      </c>
      <c r="R215" t="b">
        <f t="shared" si="3"/>
        <v>1</v>
      </c>
    </row>
    <row r="216" spans="1:18" x14ac:dyDescent="0.3">
      <c r="A216">
        <v>215</v>
      </c>
      <c r="B216" t="s">
        <v>31</v>
      </c>
      <c r="C216" t="s">
        <v>71</v>
      </c>
      <c r="D216" t="s">
        <v>343</v>
      </c>
      <c r="E216" t="s">
        <v>70</v>
      </c>
      <c r="F216" s="32">
        <v>0.10042372881355932</v>
      </c>
      <c r="G216" t="s">
        <v>368</v>
      </c>
      <c r="H216" t="s">
        <v>369</v>
      </c>
      <c r="I216" t="s">
        <v>370</v>
      </c>
      <c r="J216" t="s">
        <v>31</v>
      </c>
      <c r="K216" t="s">
        <v>71</v>
      </c>
      <c r="L216" t="s">
        <v>343</v>
      </c>
      <c r="M216" t="s">
        <v>70</v>
      </c>
      <c r="N216" s="32">
        <v>0.10042372881355932</v>
      </c>
      <c r="O216" t="s">
        <v>368</v>
      </c>
      <c r="P216" t="s">
        <v>369</v>
      </c>
      <c r="Q216" t="s">
        <v>370</v>
      </c>
      <c r="R216" t="b">
        <f t="shared" si="3"/>
        <v>1</v>
      </c>
    </row>
    <row r="217" spans="1:18" x14ac:dyDescent="0.3">
      <c r="A217">
        <v>216</v>
      </c>
      <c r="B217" t="s">
        <v>31</v>
      </c>
      <c r="C217" t="s">
        <v>71</v>
      </c>
      <c r="D217" t="s">
        <v>344</v>
      </c>
      <c r="E217" t="s">
        <v>70</v>
      </c>
      <c r="F217" s="32">
        <v>9.4915254237288138E-2</v>
      </c>
      <c r="G217" t="s">
        <v>368</v>
      </c>
      <c r="H217" t="s">
        <v>369</v>
      </c>
      <c r="I217" t="s">
        <v>370</v>
      </c>
      <c r="J217" t="s">
        <v>31</v>
      </c>
      <c r="K217" t="s">
        <v>71</v>
      </c>
      <c r="L217" t="s">
        <v>344</v>
      </c>
      <c r="M217" t="s">
        <v>70</v>
      </c>
      <c r="N217" s="32">
        <v>9.4915254237288138E-2</v>
      </c>
      <c r="O217" t="s">
        <v>368</v>
      </c>
      <c r="P217" t="s">
        <v>369</v>
      </c>
      <c r="Q217" t="s">
        <v>370</v>
      </c>
      <c r="R217" t="b">
        <f t="shared" si="3"/>
        <v>1</v>
      </c>
    </row>
    <row r="218" spans="1:18" x14ac:dyDescent="0.3">
      <c r="A218">
        <v>217</v>
      </c>
      <c r="B218" t="s">
        <v>31</v>
      </c>
      <c r="C218" t="s">
        <v>71</v>
      </c>
      <c r="D218" t="s">
        <v>345</v>
      </c>
      <c r="E218" t="s">
        <v>70</v>
      </c>
      <c r="F218" s="32">
        <v>0.13305084745762713</v>
      </c>
      <c r="G218" t="s">
        <v>368</v>
      </c>
      <c r="H218" t="s">
        <v>369</v>
      </c>
      <c r="I218" t="s">
        <v>370</v>
      </c>
      <c r="J218" t="s">
        <v>31</v>
      </c>
      <c r="K218" t="s">
        <v>71</v>
      </c>
      <c r="L218" t="s">
        <v>345</v>
      </c>
      <c r="M218" t="s">
        <v>70</v>
      </c>
      <c r="N218" s="32">
        <v>0.13305084745762713</v>
      </c>
      <c r="O218" t="s">
        <v>368</v>
      </c>
      <c r="P218" t="s">
        <v>369</v>
      </c>
      <c r="Q218" t="s">
        <v>370</v>
      </c>
      <c r="R218" t="b">
        <f t="shared" si="3"/>
        <v>1</v>
      </c>
    </row>
    <row r="219" spans="1:18" x14ac:dyDescent="0.3">
      <c r="A219">
        <v>218</v>
      </c>
      <c r="B219" t="s">
        <v>31</v>
      </c>
      <c r="C219" t="s">
        <v>71</v>
      </c>
      <c r="D219" t="s">
        <v>346</v>
      </c>
      <c r="E219" t="s">
        <v>70</v>
      </c>
      <c r="F219" s="32">
        <v>0.1287739423456567</v>
      </c>
      <c r="G219" t="s">
        <v>368</v>
      </c>
      <c r="H219" t="s">
        <v>369</v>
      </c>
      <c r="I219" t="s">
        <v>370</v>
      </c>
      <c r="J219" t="s">
        <v>31</v>
      </c>
      <c r="K219" t="s">
        <v>71</v>
      </c>
      <c r="L219" t="s">
        <v>346</v>
      </c>
      <c r="M219" t="s">
        <v>70</v>
      </c>
      <c r="N219" s="32">
        <v>0.1287739423456567</v>
      </c>
      <c r="O219" t="s">
        <v>368</v>
      </c>
      <c r="P219" t="s">
        <v>369</v>
      </c>
      <c r="Q219" t="s">
        <v>370</v>
      </c>
      <c r="R219" t="b">
        <f t="shared" si="3"/>
        <v>1</v>
      </c>
    </row>
    <row r="220" spans="1:18" x14ac:dyDescent="0.3">
      <c r="A220">
        <v>219</v>
      </c>
      <c r="B220" t="s">
        <v>31</v>
      </c>
      <c r="C220" t="s">
        <v>71</v>
      </c>
      <c r="D220" t="s">
        <v>347</v>
      </c>
      <c r="E220" t="s">
        <v>70</v>
      </c>
      <c r="F220" s="32">
        <v>0.1027905240442019</v>
      </c>
      <c r="G220" t="s">
        <v>368</v>
      </c>
      <c r="H220" t="s">
        <v>369</v>
      </c>
      <c r="I220" t="s">
        <v>370</v>
      </c>
      <c r="J220" t="s">
        <v>31</v>
      </c>
      <c r="K220" t="s">
        <v>71</v>
      </c>
      <c r="L220" t="s">
        <v>347</v>
      </c>
      <c r="M220" t="s">
        <v>70</v>
      </c>
      <c r="N220" s="32">
        <v>0.1027905240442019</v>
      </c>
      <c r="O220" t="s">
        <v>368</v>
      </c>
      <c r="P220" t="s">
        <v>369</v>
      </c>
      <c r="Q220" t="s">
        <v>370</v>
      </c>
      <c r="R220" t="b">
        <f t="shared" si="3"/>
        <v>1</v>
      </c>
    </row>
    <row r="221" spans="1:18" x14ac:dyDescent="0.3">
      <c r="A221">
        <v>220</v>
      </c>
      <c r="B221" t="s">
        <v>31</v>
      </c>
      <c r="C221" t="s">
        <v>71</v>
      </c>
      <c r="D221" t="s">
        <v>348</v>
      </c>
      <c r="E221" t="s">
        <v>70</v>
      </c>
      <c r="F221" s="32">
        <v>8.9798814893474493E-2</v>
      </c>
      <c r="G221" t="s">
        <v>368</v>
      </c>
      <c r="H221" t="s">
        <v>369</v>
      </c>
      <c r="I221" t="s">
        <v>370</v>
      </c>
      <c r="J221" t="s">
        <v>31</v>
      </c>
      <c r="K221" t="s">
        <v>71</v>
      </c>
      <c r="L221" t="s">
        <v>348</v>
      </c>
      <c r="M221" t="s">
        <v>70</v>
      </c>
      <c r="N221" s="32">
        <v>8.9798814893474493E-2</v>
      </c>
      <c r="O221" t="s">
        <v>368</v>
      </c>
      <c r="P221" t="s">
        <v>369</v>
      </c>
      <c r="Q221" t="s">
        <v>370</v>
      </c>
      <c r="R221" t="b">
        <f t="shared" si="3"/>
        <v>1</v>
      </c>
    </row>
    <row r="222" spans="1:18" x14ac:dyDescent="0.3">
      <c r="A222">
        <v>221</v>
      </c>
      <c r="B222" t="s">
        <v>31</v>
      </c>
      <c r="C222" t="s">
        <v>71</v>
      </c>
      <c r="D222" t="s">
        <v>349</v>
      </c>
      <c r="E222" t="s">
        <v>70</v>
      </c>
      <c r="F222" s="32">
        <v>0.15038411183718209</v>
      </c>
      <c r="G222" t="s">
        <v>368</v>
      </c>
      <c r="H222" t="s">
        <v>369</v>
      </c>
      <c r="I222" t="s">
        <v>370</v>
      </c>
      <c r="J222" t="s">
        <v>31</v>
      </c>
      <c r="K222" t="s">
        <v>71</v>
      </c>
      <c r="L222" t="s">
        <v>349</v>
      </c>
      <c r="M222" t="s">
        <v>70</v>
      </c>
      <c r="N222" s="32">
        <v>0.15038411183718209</v>
      </c>
      <c r="O222" t="s">
        <v>368</v>
      </c>
      <c r="P222" t="s">
        <v>369</v>
      </c>
      <c r="Q222" t="s">
        <v>370</v>
      </c>
      <c r="R222" t="b">
        <f t="shared" si="3"/>
        <v>1</v>
      </c>
    </row>
    <row r="223" spans="1:18" x14ac:dyDescent="0.3">
      <c r="A223">
        <v>222</v>
      </c>
      <c r="B223" t="s">
        <v>31</v>
      </c>
      <c r="C223" t="s">
        <v>71</v>
      </c>
      <c r="D223" t="s">
        <v>350</v>
      </c>
      <c r="E223" t="s">
        <v>70</v>
      </c>
      <c r="F223" s="32">
        <v>0.14345991561181434</v>
      </c>
      <c r="G223" t="s">
        <v>368</v>
      </c>
      <c r="H223" t="s">
        <v>369</v>
      </c>
      <c r="I223" t="s">
        <v>370</v>
      </c>
      <c r="J223" t="s">
        <v>31</v>
      </c>
      <c r="K223" t="s">
        <v>71</v>
      </c>
      <c r="L223" t="s">
        <v>350</v>
      </c>
      <c r="M223" t="s">
        <v>70</v>
      </c>
      <c r="N223" s="32">
        <v>0.14345991561181434</v>
      </c>
      <c r="O223" t="s">
        <v>368</v>
      </c>
      <c r="P223" t="s">
        <v>369</v>
      </c>
      <c r="Q223" t="s">
        <v>370</v>
      </c>
      <c r="R223" t="b">
        <f t="shared" si="3"/>
        <v>1</v>
      </c>
    </row>
    <row r="224" spans="1:18" x14ac:dyDescent="0.3">
      <c r="A224">
        <v>223</v>
      </c>
      <c r="B224" t="s">
        <v>31</v>
      </c>
      <c r="C224" t="s">
        <v>71</v>
      </c>
      <c r="D224" t="s">
        <v>351</v>
      </c>
      <c r="E224" t="s">
        <v>70</v>
      </c>
      <c r="F224" s="32">
        <v>0.12911392405063291</v>
      </c>
      <c r="G224" t="s">
        <v>368</v>
      </c>
      <c r="H224" t="s">
        <v>369</v>
      </c>
      <c r="I224" t="s">
        <v>370</v>
      </c>
      <c r="J224" t="s">
        <v>31</v>
      </c>
      <c r="K224" t="s">
        <v>71</v>
      </c>
      <c r="L224" t="s">
        <v>351</v>
      </c>
      <c r="M224" t="s">
        <v>70</v>
      </c>
      <c r="N224" s="32">
        <v>0.12911392405063291</v>
      </c>
      <c r="O224" t="s">
        <v>368</v>
      </c>
      <c r="P224" t="s">
        <v>369</v>
      </c>
      <c r="Q224" t="s">
        <v>370</v>
      </c>
      <c r="R224" t="b">
        <f t="shared" si="3"/>
        <v>1</v>
      </c>
    </row>
    <row r="225" spans="1:18" x14ac:dyDescent="0.3">
      <c r="A225">
        <v>224</v>
      </c>
      <c r="B225" t="s">
        <v>31</v>
      </c>
      <c r="C225" t="s">
        <v>71</v>
      </c>
      <c r="D225" t="s">
        <v>352</v>
      </c>
      <c r="E225" t="s">
        <v>70</v>
      </c>
      <c r="F225" s="32">
        <v>0.1219409282700422</v>
      </c>
      <c r="G225" t="s">
        <v>368</v>
      </c>
      <c r="H225" t="s">
        <v>369</v>
      </c>
      <c r="I225" t="s">
        <v>370</v>
      </c>
      <c r="J225" t="s">
        <v>31</v>
      </c>
      <c r="K225" t="s">
        <v>71</v>
      </c>
      <c r="L225" t="s">
        <v>352</v>
      </c>
      <c r="M225" t="s">
        <v>70</v>
      </c>
      <c r="N225" s="32">
        <v>0.1219409282700422</v>
      </c>
      <c r="O225" t="s">
        <v>368</v>
      </c>
      <c r="P225" t="s">
        <v>369</v>
      </c>
      <c r="Q225" t="s">
        <v>370</v>
      </c>
      <c r="R225" t="b">
        <f t="shared" si="3"/>
        <v>1</v>
      </c>
    </row>
    <row r="226" spans="1:18" x14ac:dyDescent="0.3">
      <c r="A226">
        <v>225</v>
      </c>
      <c r="B226" t="s">
        <v>31</v>
      </c>
      <c r="C226" t="s">
        <v>71</v>
      </c>
      <c r="D226" t="s">
        <v>353</v>
      </c>
      <c r="E226" t="s">
        <v>70</v>
      </c>
      <c r="F226" s="32">
        <v>0.17215189873417722</v>
      </c>
      <c r="G226" t="s">
        <v>368</v>
      </c>
      <c r="H226" t="s">
        <v>369</v>
      </c>
      <c r="I226" t="s">
        <v>370</v>
      </c>
      <c r="J226" t="s">
        <v>31</v>
      </c>
      <c r="K226" t="s">
        <v>71</v>
      </c>
      <c r="L226" t="s">
        <v>353</v>
      </c>
      <c r="M226" t="s">
        <v>70</v>
      </c>
      <c r="N226" s="32">
        <v>0.17215189873417722</v>
      </c>
      <c r="O226" t="s">
        <v>368</v>
      </c>
      <c r="P226" t="s">
        <v>369</v>
      </c>
      <c r="Q226" t="s">
        <v>370</v>
      </c>
      <c r="R226" t="b">
        <f t="shared" si="3"/>
        <v>1</v>
      </c>
    </row>
    <row r="227" spans="1:18" x14ac:dyDescent="0.3">
      <c r="A227">
        <v>226</v>
      </c>
      <c r="B227" t="s">
        <v>31</v>
      </c>
      <c r="C227" t="s">
        <v>71</v>
      </c>
      <c r="D227" t="s">
        <v>354</v>
      </c>
      <c r="E227" t="s">
        <v>70</v>
      </c>
      <c r="F227" s="32">
        <v>0.16848388945072176</v>
      </c>
      <c r="G227" t="s">
        <v>368</v>
      </c>
      <c r="H227" t="s">
        <v>369</v>
      </c>
      <c r="I227" t="s">
        <v>370</v>
      </c>
      <c r="J227" t="s">
        <v>31</v>
      </c>
      <c r="K227" t="s">
        <v>71</v>
      </c>
      <c r="L227" t="s">
        <v>354</v>
      </c>
      <c r="M227" t="s">
        <v>70</v>
      </c>
      <c r="N227" s="32">
        <v>0.16848388945072176</v>
      </c>
      <c r="O227" t="s">
        <v>368</v>
      </c>
      <c r="P227" t="s">
        <v>369</v>
      </c>
      <c r="Q227" t="s">
        <v>370</v>
      </c>
      <c r="R227" t="b">
        <f t="shared" si="3"/>
        <v>1</v>
      </c>
    </row>
    <row r="228" spans="1:18" x14ac:dyDescent="0.3">
      <c r="A228">
        <v>227</v>
      </c>
      <c r="B228" t="s">
        <v>31</v>
      </c>
      <c r="C228" t="s">
        <v>71</v>
      </c>
      <c r="D228" t="s">
        <v>355</v>
      </c>
      <c r="E228" t="s">
        <v>70</v>
      </c>
      <c r="F228" s="32">
        <v>0.15332599471387964</v>
      </c>
      <c r="G228" t="s">
        <v>368</v>
      </c>
      <c r="H228" t="s">
        <v>369</v>
      </c>
      <c r="I228" t="s">
        <v>370</v>
      </c>
      <c r="J228" t="s">
        <v>31</v>
      </c>
      <c r="K228" t="s">
        <v>71</v>
      </c>
      <c r="L228" t="s">
        <v>355</v>
      </c>
      <c r="M228" t="s">
        <v>70</v>
      </c>
      <c r="N228" s="32">
        <v>0.15332599471387964</v>
      </c>
      <c r="O228" t="s">
        <v>368</v>
      </c>
      <c r="P228" t="s">
        <v>369</v>
      </c>
      <c r="Q228" t="s">
        <v>370</v>
      </c>
      <c r="R228" t="b">
        <f t="shared" si="3"/>
        <v>1</v>
      </c>
    </row>
    <row r="229" spans="1:18" x14ac:dyDescent="0.3">
      <c r="A229">
        <v>228</v>
      </c>
      <c r="B229" t="s">
        <v>31</v>
      </c>
      <c r="C229" t="s">
        <v>71</v>
      </c>
      <c r="D229" t="s">
        <v>356</v>
      </c>
      <c r="E229" t="s">
        <v>70</v>
      </c>
      <c r="F229" s="32">
        <v>0.1457470473454586</v>
      </c>
      <c r="G229" t="s">
        <v>368</v>
      </c>
      <c r="H229" t="s">
        <v>369</v>
      </c>
      <c r="I229" t="s">
        <v>370</v>
      </c>
      <c r="J229" t="s">
        <v>31</v>
      </c>
      <c r="K229" t="s">
        <v>71</v>
      </c>
      <c r="L229" t="s">
        <v>356</v>
      </c>
      <c r="M229" t="s">
        <v>70</v>
      </c>
      <c r="N229" s="32">
        <v>0.1457470473454586</v>
      </c>
      <c r="O229" t="s">
        <v>368</v>
      </c>
      <c r="P229" t="s">
        <v>369</v>
      </c>
      <c r="Q229" t="s">
        <v>370</v>
      </c>
      <c r="R229" t="b">
        <f t="shared" si="3"/>
        <v>1</v>
      </c>
    </row>
    <row r="230" spans="1:18" x14ac:dyDescent="0.3">
      <c r="A230">
        <v>229</v>
      </c>
      <c r="B230" t="s">
        <v>31</v>
      </c>
      <c r="C230" t="s">
        <v>71</v>
      </c>
      <c r="D230" t="s">
        <v>357</v>
      </c>
      <c r="E230" t="s">
        <v>70</v>
      </c>
      <c r="F230" s="32">
        <v>0.19879967892440592</v>
      </c>
      <c r="G230" t="s">
        <v>368</v>
      </c>
      <c r="H230" t="s">
        <v>369</v>
      </c>
      <c r="I230" t="s">
        <v>370</v>
      </c>
      <c r="J230" t="s">
        <v>31</v>
      </c>
      <c r="K230" t="s">
        <v>71</v>
      </c>
      <c r="L230" t="s">
        <v>357</v>
      </c>
      <c r="M230" t="s">
        <v>70</v>
      </c>
      <c r="N230" s="32">
        <v>0.19879967892440592</v>
      </c>
      <c r="O230" t="s">
        <v>368</v>
      </c>
      <c r="P230" t="s">
        <v>369</v>
      </c>
      <c r="Q230" t="s">
        <v>370</v>
      </c>
      <c r="R230" t="b">
        <f t="shared" si="3"/>
        <v>1</v>
      </c>
    </row>
    <row r="231" spans="1:18" x14ac:dyDescent="0.3">
      <c r="A231">
        <v>230</v>
      </c>
      <c r="B231" t="s">
        <v>31</v>
      </c>
      <c r="C231" t="s">
        <v>71</v>
      </c>
      <c r="D231" t="s">
        <v>358</v>
      </c>
      <c r="E231" t="s">
        <v>70</v>
      </c>
      <c r="F231" s="32">
        <v>0.16932773109243698</v>
      </c>
      <c r="G231" t="s">
        <v>368</v>
      </c>
      <c r="H231" t="s">
        <v>369</v>
      </c>
      <c r="I231" t="s">
        <v>370</v>
      </c>
      <c r="J231" t="s">
        <v>31</v>
      </c>
      <c r="K231" t="s">
        <v>71</v>
      </c>
      <c r="L231" t="s">
        <v>358</v>
      </c>
      <c r="M231" t="s">
        <v>70</v>
      </c>
      <c r="N231" s="32">
        <v>0.16932773109243698</v>
      </c>
      <c r="O231" t="s">
        <v>368</v>
      </c>
      <c r="P231" t="s">
        <v>369</v>
      </c>
      <c r="Q231" t="s">
        <v>370</v>
      </c>
      <c r="R231" t="b">
        <f t="shared" si="3"/>
        <v>1</v>
      </c>
    </row>
    <row r="232" spans="1:18" x14ac:dyDescent="0.3">
      <c r="A232">
        <v>231</v>
      </c>
      <c r="B232" t="s">
        <v>31</v>
      </c>
      <c r="C232" t="s">
        <v>71</v>
      </c>
      <c r="D232" t="s">
        <v>359</v>
      </c>
      <c r="E232" t="s">
        <v>70</v>
      </c>
      <c r="F232" s="32">
        <v>0.1522408963585434</v>
      </c>
      <c r="G232" t="s">
        <v>368</v>
      </c>
      <c r="H232" t="s">
        <v>369</v>
      </c>
      <c r="I232" t="s">
        <v>370</v>
      </c>
      <c r="J232" t="s">
        <v>31</v>
      </c>
      <c r="K232" t="s">
        <v>71</v>
      </c>
      <c r="L232" t="s">
        <v>359</v>
      </c>
      <c r="M232" t="s">
        <v>70</v>
      </c>
      <c r="N232" s="32">
        <v>0.1522408963585434</v>
      </c>
      <c r="O232" t="s">
        <v>368</v>
      </c>
      <c r="P232" t="s">
        <v>369</v>
      </c>
      <c r="Q232" t="s">
        <v>370</v>
      </c>
      <c r="R232" t="b">
        <f t="shared" si="3"/>
        <v>1</v>
      </c>
    </row>
    <row r="233" spans="1:18" x14ac:dyDescent="0.3">
      <c r="A233">
        <v>232</v>
      </c>
      <c r="B233" t="s">
        <v>31</v>
      </c>
      <c r="C233" t="s">
        <v>71</v>
      </c>
      <c r="D233" t="s">
        <v>360</v>
      </c>
      <c r="E233" t="s">
        <v>70</v>
      </c>
      <c r="F233" s="32">
        <v>0.14369747899159663</v>
      </c>
      <c r="G233" t="s">
        <v>368</v>
      </c>
      <c r="H233" t="s">
        <v>369</v>
      </c>
      <c r="I233" t="s">
        <v>370</v>
      </c>
      <c r="J233" t="s">
        <v>31</v>
      </c>
      <c r="K233" t="s">
        <v>71</v>
      </c>
      <c r="L233" t="s">
        <v>360</v>
      </c>
      <c r="M233" t="s">
        <v>70</v>
      </c>
      <c r="N233" s="32">
        <v>0.14369747899159663</v>
      </c>
      <c r="O233" t="s">
        <v>368</v>
      </c>
      <c r="P233" t="s">
        <v>369</v>
      </c>
      <c r="Q233" t="s">
        <v>370</v>
      </c>
      <c r="R233" t="b">
        <f t="shared" si="3"/>
        <v>1</v>
      </c>
    </row>
    <row r="234" spans="1:18" x14ac:dyDescent="0.3">
      <c r="A234">
        <v>233</v>
      </c>
      <c r="B234" t="s">
        <v>31</v>
      </c>
      <c r="C234" t="s">
        <v>71</v>
      </c>
      <c r="D234" t="s">
        <v>361</v>
      </c>
      <c r="E234" t="s">
        <v>70</v>
      </c>
      <c r="F234" s="32">
        <v>0.20336134453781513</v>
      </c>
      <c r="G234" t="s">
        <v>368</v>
      </c>
      <c r="H234" t="s">
        <v>369</v>
      </c>
      <c r="I234" t="s">
        <v>370</v>
      </c>
      <c r="J234" t="s">
        <v>31</v>
      </c>
      <c r="K234" t="s">
        <v>71</v>
      </c>
      <c r="L234" t="s">
        <v>361</v>
      </c>
      <c r="M234" t="s">
        <v>70</v>
      </c>
      <c r="N234" s="32">
        <v>0.20336134453781513</v>
      </c>
      <c r="O234" t="s">
        <v>368</v>
      </c>
      <c r="P234" t="s">
        <v>369</v>
      </c>
      <c r="Q234" t="s">
        <v>370</v>
      </c>
      <c r="R234" t="b">
        <f t="shared" si="3"/>
        <v>1</v>
      </c>
    </row>
    <row r="235" spans="1:18" x14ac:dyDescent="0.3">
      <c r="A235">
        <v>234</v>
      </c>
      <c r="B235" t="s">
        <v>31</v>
      </c>
      <c r="C235" t="s">
        <v>71</v>
      </c>
      <c r="D235" t="s">
        <v>362</v>
      </c>
      <c r="E235" t="s">
        <v>70</v>
      </c>
      <c r="F235" s="32">
        <v>0.20336134453781513</v>
      </c>
      <c r="G235" t="s">
        <v>368</v>
      </c>
      <c r="H235" t="s">
        <v>369</v>
      </c>
      <c r="I235" t="s">
        <v>370</v>
      </c>
      <c r="J235" t="s">
        <v>31</v>
      </c>
      <c r="K235" t="s">
        <v>71</v>
      </c>
      <c r="L235" t="s">
        <v>362</v>
      </c>
      <c r="M235" t="s">
        <v>70</v>
      </c>
      <c r="N235" s="32">
        <v>0.20336134453781513</v>
      </c>
      <c r="O235" t="s">
        <v>368</v>
      </c>
      <c r="P235" t="s">
        <v>369</v>
      </c>
      <c r="Q235" t="s">
        <v>370</v>
      </c>
      <c r="R235" t="b">
        <f t="shared" si="3"/>
        <v>1</v>
      </c>
    </row>
    <row r="236" spans="1:18" x14ac:dyDescent="0.3">
      <c r="A236">
        <v>235</v>
      </c>
      <c r="B236" t="s">
        <v>31</v>
      </c>
      <c r="C236" t="s">
        <v>71</v>
      </c>
      <c r="D236" t="s">
        <v>363</v>
      </c>
      <c r="E236" t="s">
        <v>70</v>
      </c>
      <c r="F236" s="32">
        <v>0.24390000000000001</v>
      </c>
      <c r="G236" t="s">
        <v>368</v>
      </c>
      <c r="H236" t="s">
        <v>369</v>
      </c>
      <c r="I236" t="s">
        <v>370</v>
      </c>
      <c r="J236" t="s">
        <v>31</v>
      </c>
      <c r="K236" t="s">
        <v>71</v>
      </c>
      <c r="L236" t="s">
        <v>363</v>
      </c>
      <c r="M236" t="s">
        <v>70</v>
      </c>
      <c r="N236" s="32">
        <v>0.24390000000000001</v>
      </c>
      <c r="O236" t="s">
        <v>368</v>
      </c>
      <c r="P236" t="s">
        <v>369</v>
      </c>
      <c r="Q236" t="s">
        <v>370</v>
      </c>
      <c r="R236" t="b">
        <f t="shared" si="3"/>
        <v>1</v>
      </c>
    </row>
    <row r="237" spans="1:18" x14ac:dyDescent="0.3">
      <c r="A237">
        <v>236</v>
      </c>
      <c r="B237" t="s">
        <v>31</v>
      </c>
      <c r="C237" t="s">
        <v>223</v>
      </c>
      <c r="D237" t="s">
        <v>224</v>
      </c>
      <c r="E237" t="s">
        <v>81</v>
      </c>
      <c r="F237" s="32">
        <v>3.4720868571428566E-2</v>
      </c>
      <c r="G237" t="s">
        <v>384</v>
      </c>
      <c r="H237" t="s">
        <v>369</v>
      </c>
      <c r="I237" t="s">
        <v>370</v>
      </c>
      <c r="J237" t="s">
        <v>31</v>
      </c>
      <c r="K237" t="s">
        <v>223</v>
      </c>
      <c r="L237" t="s">
        <v>224</v>
      </c>
      <c r="M237" t="s">
        <v>81</v>
      </c>
      <c r="N237" s="32">
        <v>3.4720868571428566E-2</v>
      </c>
      <c r="O237" t="s">
        <v>384</v>
      </c>
      <c r="P237" t="s">
        <v>369</v>
      </c>
      <c r="Q237" t="s">
        <v>370</v>
      </c>
      <c r="R237" t="b">
        <f t="shared" si="3"/>
        <v>1</v>
      </c>
    </row>
    <row r="238" spans="1:18" x14ac:dyDescent="0.3">
      <c r="A238">
        <v>237</v>
      </c>
      <c r="B238" t="s">
        <v>31</v>
      </c>
      <c r="C238" t="s">
        <v>223</v>
      </c>
      <c r="D238" t="s">
        <v>225</v>
      </c>
      <c r="E238" t="s">
        <v>81</v>
      </c>
      <c r="F238" s="32">
        <v>5.0620868571428564E-2</v>
      </c>
      <c r="G238" t="s">
        <v>384</v>
      </c>
      <c r="H238" t="s">
        <v>369</v>
      </c>
      <c r="I238" t="s">
        <v>370</v>
      </c>
      <c r="J238" t="s">
        <v>31</v>
      </c>
      <c r="K238" t="s">
        <v>223</v>
      </c>
      <c r="L238" t="s">
        <v>225</v>
      </c>
      <c r="M238" t="s">
        <v>81</v>
      </c>
      <c r="N238" s="32">
        <v>5.0620868571428564E-2</v>
      </c>
      <c r="O238" t="s">
        <v>384</v>
      </c>
      <c r="P238" t="s">
        <v>369</v>
      </c>
      <c r="Q238" t="s">
        <v>370</v>
      </c>
      <c r="R238" t="b">
        <f t="shared" si="3"/>
        <v>1</v>
      </c>
    </row>
    <row r="239" spans="1:18" x14ac:dyDescent="0.3">
      <c r="A239">
        <v>238</v>
      </c>
      <c r="B239" t="s">
        <v>31</v>
      </c>
      <c r="C239" t="s">
        <v>223</v>
      </c>
      <c r="D239" t="s">
        <v>226</v>
      </c>
      <c r="E239" t="s">
        <v>120</v>
      </c>
      <c r="F239" s="32">
        <v>0.19762759687500001</v>
      </c>
      <c r="G239" t="s">
        <v>374</v>
      </c>
      <c r="H239" t="s">
        <v>369</v>
      </c>
      <c r="I239" t="s">
        <v>370</v>
      </c>
      <c r="J239" t="s">
        <v>31</v>
      </c>
      <c r="K239" t="s">
        <v>223</v>
      </c>
      <c r="L239" t="s">
        <v>226</v>
      </c>
      <c r="M239" t="s">
        <v>120</v>
      </c>
      <c r="N239" s="32">
        <v>0.19762759687500001</v>
      </c>
      <c r="O239" t="s">
        <v>374</v>
      </c>
      <c r="P239" t="s">
        <v>369</v>
      </c>
      <c r="Q239" t="s">
        <v>370</v>
      </c>
      <c r="R239" t="b">
        <f t="shared" si="3"/>
        <v>1</v>
      </c>
    </row>
    <row r="240" spans="1:18" x14ac:dyDescent="0.3">
      <c r="A240">
        <v>239</v>
      </c>
      <c r="B240" t="s">
        <v>31</v>
      </c>
      <c r="C240" t="s">
        <v>223</v>
      </c>
      <c r="D240" t="s">
        <v>227</v>
      </c>
      <c r="E240" t="s">
        <v>120</v>
      </c>
      <c r="F240" s="32">
        <v>0.30633992437499996</v>
      </c>
      <c r="G240" t="s">
        <v>374</v>
      </c>
      <c r="H240" t="s">
        <v>369</v>
      </c>
      <c r="I240" t="s">
        <v>370</v>
      </c>
      <c r="J240" t="s">
        <v>31</v>
      </c>
      <c r="K240" t="s">
        <v>223</v>
      </c>
      <c r="L240" t="s">
        <v>227</v>
      </c>
      <c r="M240" t="s">
        <v>120</v>
      </c>
      <c r="N240" s="32">
        <v>0.30633992437499996</v>
      </c>
      <c r="O240" t="s">
        <v>374</v>
      </c>
      <c r="P240" t="s">
        <v>369</v>
      </c>
      <c r="Q240" t="s">
        <v>370</v>
      </c>
      <c r="R240" t="b">
        <f t="shared" si="3"/>
        <v>1</v>
      </c>
    </row>
    <row r="241" spans="1:18" x14ac:dyDescent="0.3">
      <c r="A241">
        <v>240</v>
      </c>
      <c r="B241" t="s">
        <v>31</v>
      </c>
      <c r="C241" t="s">
        <v>223</v>
      </c>
      <c r="D241" t="s">
        <v>228</v>
      </c>
      <c r="E241" t="s">
        <v>120</v>
      </c>
      <c r="F241" s="32">
        <v>0.41505225187500006</v>
      </c>
      <c r="G241" t="s">
        <v>374</v>
      </c>
      <c r="H241" t="s">
        <v>369</v>
      </c>
      <c r="I241" t="s">
        <v>370</v>
      </c>
      <c r="J241" t="s">
        <v>31</v>
      </c>
      <c r="K241" t="s">
        <v>223</v>
      </c>
      <c r="L241" t="s">
        <v>228</v>
      </c>
      <c r="M241" t="s">
        <v>120</v>
      </c>
      <c r="N241" s="32">
        <v>0.41505225187500006</v>
      </c>
      <c r="O241" t="s">
        <v>374</v>
      </c>
      <c r="P241" t="s">
        <v>369</v>
      </c>
      <c r="Q241" t="s">
        <v>370</v>
      </c>
      <c r="R241" t="b">
        <f t="shared" si="3"/>
        <v>1</v>
      </c>
    </row>
    <row r="242" spans="1:18" x14ac:dyDescent="0.3">
      <c r="A242">
        <v>241</v>
      </c>
      <c r="B242" t="s">
        <v>31</v>
      </c>
      <c r="C242" t="s">
        <v>223</v>
      </c>
      <c r="D242" t="s">
        <v>229</v>
      </c>
      <c r="E242" t="s">
        <v>81</v>
      </c>
      <c r="F242" s="32">
        <v>3.7054893734794543E-2</v>
      </c>
      <c r="G242" t="s">
        <v>384</v>
      </c>
      <c r="H242" t="s">
        <v>369</v>
      </c>
      <c r="I242" t="s">
        <v>370</v>
      </c>
      <c r="J242" t="s">
        <v>31</v>
      </c>
      <c r="K242" t="s">
        <v>223</v>
      </c>
      <c r="L242" t="s">
        <v>229</v>
      </c>
      <c r="M242" t="s">
        <v>81</v>
      </c>
      <c r="N242" s="32">
        <v>3.7054893734794543E-2</v>
      </c>
      <c r="O242" t="s">
        <v>384</v>
      </c>
      <c r="P242" t="s">
        <v>369</v>
      </c>
      <c r="Q242" t="s">
        <v>370</v>
      </c>
      <c r="R242" t="b">
        <f t="shared" si="3"/>
        <v>1</v>
      </c>
    </row>
    <row r="243" spans="1:18" x14ac:dyDescent="0.3">
      <c r="A243">
        <v>242</v>
      </c>
      <c r="B243" t="s">
        <v>31</v>
      </c>
      <c r="C243" t="s">
        <v>223</v>
      </c>
      <c r="D243" t="s">
        <v>230</v>
      </c>
      <c r="E243" t="s">
        <v>80</v>
      </c>
      <c r="F243" s="32">
        <v>2.0399999999999997E-3</v>
      </c>
      <c r="G243" t="s">
        <v>373</v>
      </c>
      <c r="H243" t="s">
        <v>369</v>
      </c>
      <c r="I243" t="s">
        <v>370</v>
      </c>
      <c r="J243" t="s">
        <v>31</v>
      </c>
      <c r="K243" t="s">
        <v>223</v>
      </c>
      <c r="L243" t="s">
        <v>230</v>
      </c>
      <c r="M243" t="s">
        <v>80</v>
      </c>
      <c r="N243" s="32">
        <v>2.0399999999999997E-3</v>
      </c>
      <c r="O243" t="s">
        <v>373</v>
      </c>
      <c r="P243" t="s">
        <v>369</v>
      </c>
      <c r="Q243" t="s">
        <v>370</v>
      </c>
      <c r="R243" t="b">
        <f t="shared" si="3"/>
        <v>1</v>
      </c>
    </row>
    <row r="244" spans="1:18" x14ac:dyDescent="0.3">
      <c r="A244">
        <v>243</v>
      </c>
      <c r="B244" t="s">
        <v>31</v>
      </c>
      <c r="C244" t="s">
        <v>223</v>
      </c>
      <c r="D244" t="s">
        <v>231</v>
      </c>
      <c r="E244" t="s">
        <v>80</v>
      </c>
      <c r="F244" s="32">
        <v>1.944E-3</v>
      </c>
      <c r="G244" t="s">
        <v>373</v>
      </c>
      <c r="H244" t="s">
        <v>369</v>
      </c>
      <c r="I244" t="s">
        <v>370</v>
      </c>
      <c r="J244" t="s">
        <v>31</v>
      </c>
      <c r="K244" t="s">
        <v>223</v>
      </c>
      <c r="L244" t="s">
        <v>231</v>
      </c>
      <c r="M244" t="s">
        <v>80</v>
      </c>
      <c r="N244" s="32">
        <v>1.944E-3</v>
      </c>
      <c r="O244" t="s">
        <v>373</v>
      </c>
      <c r="P244" t="s">
        <v>369</v>
      </c>
      <c r="Q244" t="s">
        <v>370</v>
      </c>
      <c r="R244" t="b">
        <f t="shared" si="3"/>
        <v>1</v>
      </c>
    </row>
    <row r="245" spans="1:18" x14ac:dyDescent="0.3">
      <c r="A245">
        <v>244</v>
      </c>
      <c r="B245" t="s">
        <v>31</v>
      </c>
      <c r="C245" t="s">
        <v>223</v>
      </c>
      <c r="D245" t="s">
        <v>232</v>
      </c>
      <c r="E245" t="s">
        <v>81</v>
      </c>
      <c r="F245" s="32">
        <v>8.6495025120000013E-3</v>
      </c>
      <c r="G245" t="s">
        <v>384</v>
      </c>
      <c r="H245" t="s">
        <v>369</v>
      </c>
      <c r="I245" t="s">
        <v>370</v>
      </c>
      <c r="J245" t="s">
        <v>31</v>
      </c>
      <c r="K245" t="s">
        <v>223</v>
      </c>
      <c r="L245" t="s">
        <v>232</v>
      </c>
      <c r="M245" t="s">
        <v>81</v>
      </c>
      <c r="N245" s="32">
        <v>8.6495025120000013E-3</v>
      </c>
      <c r="O245" t="s">
        <v>384</v>
      </c>
      <c r="P245" t="s">
        <v>369</v>
      </c>
      <c r="Q245" t="s">
        <v>370</v>
      </c>
      <c r="R245" t="b">
        <f t="shared" si="3"/>
        <v>1</v>
      </c>
    </row>
    <row r="246" spans="1:18" x14ac:dyDescent="0.3">
      <c r="A246">
        <v>245</v>
      </c>
      <c r="B246" t="s">
        <v>31</v>
      </c>
      <c r="C246" t="s">
        <v>223</v>
      </c>
      <c r="D246" t="s">
        <v>233</v>
      </c>
      <c r="E246" t="s">
        <v>81</v>
      </c>
      <c r="F246" s="32">
        <v>7.0484948611634797E-3</v>
      </c>
      <c r="G246" t="s">
        <v>384</v>
      </c>
      <c r="H246" t="s">
        <v>369</v>
      </c>
      <c r="I246" t="s">
        <v>370</v>
      </c>
      <c r="J246" t="s">
        <v>31</v>
      </c>
      <c r="K246" t="s">
        <v>223</v>
      </c>
      <c r="L246" t="s">
        <v>233</v>
      </c>
      <c r="M246" t="s">
        <v>81</v>
      </c>
      <c r="N246" s="32">
        <v>7.0484948611634797E-3</v>
      </c>
      <c r="O246" t="s">
        <v>384</v>
      </c>
      <c r="P246" t="s">
        <v>369</v>
      </c>
      <c r="Q246" t="s">
        <v>370</v>
      </c>
      <c r="R246" t="b">
        <f t="shared" si="3"/>
        <v>1</v>
      </c>
    </row>
    <row r="247" spans="1:18" x14ac:dyDescent="0.3">
      <c r="A247">
        <v>246</v>
      </c>
      <c r="B247" t="s">
        <v>31</v>
      </c>
      <c r="C247" t="s">
        <v>223</v>
      </c>
      <c r="D247" t="s">
        <v>234</v>
      </c>
      <c r="E247" t="s">
        <v>81</v>
      </c>
      <c r="F247" s="32">
        <v>1.8623999999999998E-2</v>
      </c>
      <c r="G247" t="s">
        <v>384</v>
      </c>
      <c r="H247" t="s">
        <v>369</v>
      </c>
      <c r="I247" t="s">
        <v>370</v>
      </c>
      <c r="J247" t="s">
        <v>31</v>
      </c>
      <c r="K247" t="s">
        <v>223</v>
      </c>
      <c r="L247" t="s">
        <v>234</v>
      </c>
      <c r="M247" t="s">
        <v>81</v>
      </c>
      <c r="N247" s="32">
        <v>1.8623999999999998E-2</v>
      </c>
      <c r="O247" t="s">
        <v>384</v>
      </c>
      <c r="P247" t="s">
        <v>369</v>
      </c>
      <c r="Q247" t="s">
        <v>370</v>
      </c>
      <c r="R247" t="b">
        <f t="shared" si="3"/>
        <v>1</v>
      </c>
    </row>
    <row r="248" spans="1:18" x14ac:dyDescent="0.3">
      <c r="A248">
        <v>247</v>
      </c>
      <c r="B248" t="s">
        <v>31</v>
      </c>
      <c r="C248" t="s">
        <v>223</v>
      </c>
      <c r="D248" t="s">
        <v>235</v>
      </c>
      <c r="E248" t="s">
        <v>81</v>
      </c>
      <c r="F248" s="32">
        <v>1.8633184331553965E-2</v>
      </c>
      <c r="G248" t="s">
        <v>384</v>
      </c>
      <c r="H248" t="s">
        <v>369</v>
      </c>
      <c r="I248" t="s">
        <v>370</v>
      </c>
      <c r="J248" t="s">
        <v>31</v>
      </c>
      <c r="K248" t="s">
        <v>223</v>
      </c>
      <c r="L248" t="s">
        <v>235</v>
      </c>
      <c r="M248" t="s">
        <v>81</v>
      </c>
      <c r="N248" s="32">
        <v>1.8633184331553965E-2</v>
      </c>
      <c r="O248" t="s">
        <v>384</v>
      </c>
      <c r="P248" t="s">
        <v>369</v>
      </c>
      <c r="Q248" t="s">
        <v>370</v>
      </c>
      <c r="R248" t="b">
        <f t="shared" si="3"/>
        <v>1</v>
      </c>
    </row>
    <row r="249" spans="1:18" x14ac:dyDescent="0.3">
      <c r="A249">
        <v>248</v>
      </c>
      <c r="B249" t="s">
        <v>31</v>
      </c>
      <c r="C249" t="s">
        <v>105</v>
      </c>
      <c r="D249" t="s">
        <v>106</v>
      </c>
      <c r="E249" t="s">
        <v>70</v>
      </c>
      <c r="F249" s="32">
        <v>5.2914285714285711E-3</v>
      </c>
      <c r="G249" t="s">
        <v>368</v>
      </c>
      <c r="H249" t="s">
        <v>369</v>
      </c>
      <c r="I249" t="s">
        <v>370</v>
      </c>
      <c r="J249" t="s">
        <v>31</v>
      </c>
      <c r="K249" t="s">
        <v>105</v>
      </c>
      <c r="L249" t="s">
        <v>106</v>
      </c>
      <c r="M249" t="s">
        <v>70</v>
      </c>
      <c r="N249" s="32">
        <v>5.2914285714285711E-3</v>
      </c>
      <c r="O249" t="s">
        <v>368</v>
      </c>
      <c r="P249" t="s">
        <v>369</v>
      </c>
      <c r="Q249" t="s">
        <v>370</v>
      </c>
      <c r="R249" t="b">
        <f t="shared" si="3"/>
        <v>1</v>
      </c>
    </row>
    <row r="250" spans="1:18" x14ac:dyDescent="0.3">
      <c r="A250">
        <v>249</v>
      </c>
      <c r="B250" t="s">
        <v>31</v>
      </c>
      <c r="C250" t="s">
        <v>105</v>
      </c>
      <c r="D250" t="s">
        <v>107</v>
      </c>
      <c r="E250" t="s">
        <v>70</v>
      </c>
      <c r="F250" s="32">
        <v>4.3100000000000005E-3</v>
      </c>
      <c r="G250" t="s">
        <v>368</v>
      </c>
      <c r="H250" t="s">
        <v>369</v>
      </c>
      <c r="I250" t="s">
        <v>370</v>
      </c>
      <c r="J250" t="s">
        <v>31</v>
      </c>
      <c r="K250" t="s">
        <v>105</v>
      </c>
      <c r="L250" t="s">
        <v>107</v>
      </c>
      <c r="M250" t="s">
        <v>70</v>
      </c>
      <c r="N250" s="32">
        <v>4.3100000000000005E-3</v>
      </c>
      <c r="O250" t="s">
        <v>368</v>
      </c>
      <c r="P250" t="s">
        <v>369</v>
      </c>
      <c r="Q250" t="s">
        <v>370</v>
      </c>
      <c r="R250" t="b">
        <f t="shared" si="3"/>
        <v>1</v>
      </c>
    </row>
    <row r="251" spans="1:18" x14ac:dyDescent="0.3">
      <c r="A251">
        <v>250</v>
      </c>
      <c r="B251" t="s">
        <v>31</v>
      </c>
      <c r="C251" t="s">
        <v>105</v>
      </c>
      <c r="D251" t="s">
        <v>108</v>
      </c>
      <c r="E251" t="s">
        <v>70</v>
      </c>
      <c r="F251" s="32">
        <v>3.875E-3</v>
      </c>
      <c r="G251" t="s">
        <v>368</v>
      </c>
      <c r="H251" t="s">
        <v>369</v>
      </c>
      <c r="I251" t="s">
        <v>370</v>
      </c>
      <c r="J251" t="s">
        <v>31</v>
      </c>
      <c r="K251" t="s">
        <v>105</v>
      </c>
      <c r="L251" t="s">
        <v>108</v>
      </c>
      <c r="M251" t="s">
        <v>70</v>
      </c>
      <c r="N251" s="32">
        <v>3.875E-3</v>
      </c>
      <c r="O251" t="s">
        <v>368</v>
      </c>
      <c r="P251" t="s">
        <v>369</v>
      </c>
      <c r="Q251" t="s">
        <v>370</v>
      </c>
      <c r="R251" t="b">
        <f t="shared" si="3"/>
        <v>1</v>
      </c>
    </row>
    <row r="252" spans="1:18" x14ac:dyDescent="0.3">
      <c r="A252">
        <v>251</v>
      </c>
      <c r="B252" t="s">
        <v>31</v>
      </c>
      <c r="C252" t="s">
        <v>105</v>
      </c>
      <c r="D252" t="s">
        <v>109</v>
      </c>
      <c r="E252" t="s">
        <v>70</v>
      </c>
      <c r="F252" s="32">
        <v>8.2699999999999994E-4</v>
      </c>
      <c r="G252" t="s">
        <v>368</v>
      </c>
      <c r="H252" t="s">
        <v>369</v>
      </c>
      <c r="I252" t="s">
        <v>370</v>
      </c>
      <c r="J252" t="s">
        <v>31</v>
      </c>
      <c r="K252" t="s">
        <v>105</v>
      </c>
      <c r="L252" t="s">
        <v>109</v>
      </c>
      <c r="M252" t="s">
        <v>70</v>
      </c>
      <c r="N252" s="32">
        <v>8.2699999999999994E-4</v>
      </c>
      <c r="O252" t="s">
        <v>368</v>
      </c>
      <c r="P252" t="s">
        <v>369</v>
      </c>
      <c r="Q252" t="s">
        <v>370</v>
      </c>
      <c r="R252" t="b">
        <f t="shared" si="3"/>
        <v>1</v>
      </c>
    </row>
    <row r="253" spans="1:18" x14ac:dyDescent="0.3">
      <c r="A253">
        <v>252</v>
      </c>
      <c r="B253" t="s">
        <v>31</v>
      </c>
      <c r="C253" t="s">
        <v>105</v>
      </c>
      <c r="D253" t="s">
        <v>110</v>
      </c>
      <c r="E253" t="s">
        <v>70</v>
      </c>
      <c r="F253" s="32">
        <v>2.4599999999999999E-3</v>
      </c>
      <c r="G253" t="s">
        <v>368</v>
      </c>
      <c r="H253" t="s">
        <v>369</v>
      </c>
      <c r="I253" t="s">
        <v>370</v>
      </c>
      <c r="J253" t="s">
        <v>31</v>
      </c>
      <c r="K253" t="s">
        <v>105</v>
      </c>
      <c r="L253" t="s">
        <v>110</v>
      </c>
      <c r="M253" t="s">
        <v>70</v>
      </c>
      <c r="N253" s="32">
        <v>2.4599999999999999E-3</v>
      </c>
      <c r="O253" t="s">
        <v>368</v>
      </c>
      <c r="P253" t="s">
        <v>369</v>
      </c>
      <c r="Q253" t="s">
        <v>370</v>
      </c>
      <c r="R253" t="b">
        <f t="shared" si="3"/>
        <v>1</v>
      </c>
    </row>
    <row r="254" spans="1:18" x14ac:dyDescent="0.3">
      <c r="A254">
        <v>253</v>
      </c>
      <c r="B254" t="s">
        <v>31</v>
      </c>
      <c r="C254" t="s">
        <v>105</v>
      </c>
      <c r="D254" t="s">
        <v>111</v>
      </c>
      <c r="E254" t="s">
        <v>70</v>
      </c>
      <c r="F254" s="32">
        <v>4.1224999999999994E-3</v>
      </c>
      <c r="G254" t="s">
        <v>368</v>
      </c>
      <c r="H254" t="s">
        <v>369</v>
      </c>
      <c r="I254" t="s">
        <v>370</v>
      </c>
      <c r="J254" t="s">
        <v>31</v>
      </c>
      <c r="K254" t="s">
        <v>105</v>
      </c>
      <c r="L254" t="s">
        <v>111</v>
      </c>
      <c r="M254" t="s">
        <v>70</v>
      </c>
      <c r="N254" s="32">
        <v>4.1224999999999994E-3</v>
      </c>
      <c r="O254" t="s">
        <v>368</v>
      </c>
      <c r="P254" t="s">
        <v>369</v>
      </c>
      <c r="Q254" t="s">
        <v>370</v>
      </c>
      <c r="R254" t="b">
        <f t="shared" si="3"/>
        <v>1</v>
      </c>
    </row>
    <row r="255" spans="1:18" x14ac:dyDescent="0.3">
      <c r="A255">
        <v>254</v>
      </c>
      <c r="B255" t="s">
        <v>31</v>
      </c>
      <c r="C255" t="s">
        <v>105</v>
      </c>
      <c r="D255" t="s">
        <v>112</v>
      </c>
      <c r="E255" t="s">
        <v>70</v>
      </c>
      <c r="F255" s="32">
        <v>6.5466666666666668E-3</v>
      </c>
      <c r="G255" t="s">
        <v>368</v>
      </c>
      <c r="H255" t="s">
        <v>369</v>
      </c>
      <c r="I255" t="s">
        <v>370</v>
      </c>
      <c r="J255" t="s">
        <v>31</v>
      </c>
      <c r="K255" t="s">
        <v>105</v>
      </c>
      <c r="L255" t="s">
        <v>112</v>
      </c>
      <c r="M255" t="s">
        <v>70</v>
      </c>
      <c r="N255" s="32">
        <v>6.5466666666666668E-3</v>
      </c>
      <c r="O255" t="s">
        <v>368</v>
      </c>
      <c r="P255" t="s">
        <v>369</v>
      </c>
      <c r="Q255" t="s">
        <v>370</v>
      </c>
      <c r="R255" t="b">
        <f t="shared" si="3"/>
        <v>1</v>
      </c>
    </row>
    <row r="256" spans="1:18" x14ac:dyDescent="0.3">
      <c r="A256">
        <v>255</v>
      </c>
      <c r="B256" t="s">
        <v>31</v>
      </c>
      <c r="C256" t="s">
        <v>105</v>
      </c>
      <c r="D256" t="s">
        <v>113</v>
      </c>
      <c r="E256" t="s">
        <v>70</v>
      </c>
      <c r="F256" s="32">
        <v>4.1224999999999994E-3</v>
      </c>
      <c r="G256" t="s">
        <v>368</v>
      </c>
      <c r="H256" t="s">
        <v>369</v>
      </c>
      <c r="I256" t="s">
        <v>370</v>
      </c>
      <c r="J256" t="s">
        <v>31</v>
      </c>
      <c r="K256" t="s">
        <v>105</v>
      </c>
      <c r="L256" t="s">
        <v>113</v>
      </c>
      <c r="M256" t="s">
        <v>70</v>
      </c>
      <c r="N256" s="32">
        <v>4.1224999999999994E-3</v>
      </c>
      <c r="O256" t="s">
        <v>368</v>
      </c>
      <c r="P256" t="s">
        <v>369</v>
      </c>
      <c r="Q256" t="s">
        <v>370</v>
      </c>
      <c r="R256" t="b">
        <f t="shared" si="3"/>
        <v>1</v>
      </c>
    </row>
    <row r="257" spans="1:18" x14ac:dyDescent="0.3">
      <c r="A257">
        <v>256</v>
      </c>
      <c r="B257" t="s">
        <v>31</v>
      </c>
      <c r="C257" t="s">
        <v>236</v>
      </c>
      <c r="D257" t="s">
        <v>237</v>
      </c>
      <c r="E257" t="s">
        <v>81</v>
      </c>
      <c r="F257" s="32">
        <v>7.18409099076147E-2</v>
      </c>
      <c r="G257" t="s">
        <v>384</v>
      </c>
      <c r="H257" t="s">
        <v>369</v>
      </c>
      <c r="I257" t="s">
        <v>370</v>
      </c>
      <c r="J257" t="s">
        <v>31</v>
      </c>
      <c r="K257" t="s">
        <v>236</v>
      </c>
      <c r="L257" t="s">
        <v>237</v>
      </c>
      <c r="M257" t="s">
        <v>81</v>
      </c>
      <c r="N257" s="32">
        <v>7.18409099076147E-2</v>
      </c>
      <c r="O257" t="s">
        <v>384</v>
      </c>
      <c r="P257" t="s">
        <v>369</v>
      </c>
      <c r="Q257" t="s">
        <v>370</v>
      </c>
      <c r="R257" t="b">
        <f t="shared" si="3"/>
        <v>1</v>
      </c>
    </row>
    <row r="258" spans="1:18" x14ac:dyDescent="0.3">
      <c r="A258">
        <v>257</v>
      </c>
      <c r="B258" t="s">
        <v>31</v>
      </c>
      <c r="C258" t="s">
        <v>236</v>
      </c>
      <c r="D258" t="s">
        <v>238</v>
      </c>
      <c r="E258" t="s">
        <v>81</v>
      </c>
      <c r="F258" s="32">
        <v>4.9057586800804819E-2</v>
      </c>
      <c r="G258" t="s">
        <v>384</v>
      </c>
      <c r="H258" t="s">
        <v>369</v>
      </c>
      <c r="I258" t="s">
        <v>370</v>
      </c>
      <c r="J258" t="s">
        <v>31</v>
      </c>
      <c r="K258" t="s">
        <v>236</v>
      </c>
      <c r="L258" t="s">
        <v>238</v>
      </c>
      <c r="M258" t="s">
        <v>81</v>
      </c>
      <c r="N258" s="32">
        <v>4.9057586800804819E-2</v>
      </c>
      <c r="O258" t="s">
        <v>384</v>
      </c>
      <c r="P258" t="s">
        <v>369</v>
      </c>
      <c r="Q258" t="s">
        <v>370</v>
      </c>
      <c r="R258" t="b">
        <f t="shared" si="3"/>
        <v>1</v>
      </c>
    </row>
    <row r="259" spans="1:18" x14ac:dyDescent="0.3">
      <c r="A259">
        <v>258</v>
      </c>
      <c r="B259" t="s">
        <v>32</v>
      </c>
      <c r="C259" t="s">
        <v>84</v>
      </c>
      <c r="D259" t="s">
        <v>86</v>
      </c>
      <c r="E259" t="s">
        <v>70</v>
      </c>
      <c r="F259" s="32">
        <v>1.9935664000000001E-3</v>
      </c>
      <c r="G259" t="s">
        <v>368</v>
      </c>
      <c r="H259" t="s">
        <v>369</v>
      </c>
      <c r="I259" t="s">
        <v>385</v>
      </c>
      <c r="J259" t="s">
        <v>32</v>
      </c>
      <c r="K259" t="s">
        <v>84</v>
      </c>
      <c r="L259" t="s">
        <v>86</v>
      </c>
      <c r="M259" t="s">
        <v>70</v>
      </c>
      <c r="N259" s="32">
        <v>1.9935664000000001E-3</v>
      </c>
      <c r="O259" t="s">
        <v>368</v>
      </c>
      <c r="P259" t="s">
        <v>369</v>
      </c>
      <c r="Q259" t="s">
        <v>385</v>
      </c>
      <c r="R259" t="b">
        <f t="shared" ref="R259:R322" si="4">D259=L259</f>
        <v>1</v>
      </c>
    </row>
    <row r="260" spans="1:18" x14ac:dyDescent="0.3">
      <c r="A260">
        <v>259</v>
      </c>
      <c r="B260" t="s">
        <v>32</v>
      </c>
      <c r="C260" t="s">
        <v>84</v>
      </c>
      <c r="D260" t="s">
        <v>239</v>
      </c>
      <c r="E260" t="s">
        <v>70</v>
      </c>
      <c r="F260" s="32">
        <v>5.2914285714285711E-3</v>
      </c>
      <c r="G260" t="s">
        <v>368</v>
      </c>
      <c r="H260" t="s">
        <v>369</v>
      </c>
      <c r="I260" t="s">
        <v>386</v>
      </c>
      <c r="J260" t="s">
        <v>32</v>
      </c>
      <c r="K260" t="s">
        <v>84</v>
      </c>
      <c r="L260" t="s">
        <v>239</v>
      </c>
      <c r="M260" t="s">
        <v>70</v>
      </c>
      <c r="N260" s="32">
        <v>5.2914285714285711E-3</v>
      </c>
      <c r="O260" t="s">
        <v>368</v>
      </c>
      <c r="P260" t="s">
        <v>369</v>
      </c>
      <c r="Q260" t="s">
        <v>386</v>
      </c>
      <c r="R260" t="b">
        <f t="shared" si="4"/>
        <v>1</v>
      </c>
    </row>
    <row r="261" spans="1:18" x14ac:dyDescent="0.3">
      <c r="A261">
        <v>260</v>
      </c>
      <c r="B261" t="s">
        <v>32</v>
      </c>
      <c r="C261" t="s">
        <v>84</v>
      </c>
      <c r="D261" t="s">
        <v>240</v>
      </c>
      <c r="E261" t="s">
        <v>70</v>
      </c>
      <c r="F261" s="32">
        <v>5.2914285714285711E-3</v>
      </c>
      <c r="G261" t="s">
        <v>368</v>
      </c>
      <c r="H261" t="s">
        <v>369</v>
      </c>
      <c r="I261" t="s">
        <v>386</v>
      </c>
      <c r="J261" t="s">
        <v>32</v>
      </c>
      <c r="K261" t="s">
        <v>84</v>
      </c>
      <c r="L261" t="s">
        <v>240</v>
      </c>
      <c r="M261" t="s">
        <v>70</v>
      </c>
      <c r="N261" s="32">
        <v>5.2914285714285711E-3</v>
      </c>
      <c r="O261" t="s">
        <v>368</v>
      </c>
      <c r="P261" t="s">
        <v>369</v>
      </c>
      <c r="Q261" t="s">
        <v>386</v>
      </c>
      <c r="R261" t="b">
        <f t="shared" si="4"/>
        <v>1</v>
      </c>
    </row>
    <row r="262" spans="1:18" x14ac:dyDescent="0.3">
      <c r="A262">
        <v>261</v>
      </c>
      <c r="B262" t="s">
        <v>32</v>
      </c>
      <c r="C262" t="s">
        <v>84</v>
      </c>
      <c r="D262" t="s">
        <v>85</v>
      </c>
      <c r="E262" t="s">
        <v>70</v>
      </c>
      <c r="F262" s="32">
        <v>8.2699999999999994E-4</v>
      </c>
      <c r="G262" t="s">
        <v>368</v>
      </c>
      <c r="H262" t="s">
        <v>369</v>
      </c>
      <c r="I262" t="s">
        <v>385</v>
      </c>
      <c r="J262" t="s">
        <v>32</v>
      </c>
      <c r="K262" t="s">
        <v>84</v>
      </c>
      <c r="L262" t="s">
        <v>85</v>
      </c>
      <c r="M262" t="s">
        <v>70</v>
      </c>
      <c r="N262" s="32">
        <v>8.2699999999999994E-4</v>
      </c>
      <c r="O262" t="s">
        <v>368</v>
      </c>
      <c r="P262" t="s">
        <v>369</v>
      </c>
      <c r="Q262" t="s">
        <v>385</v>
      </c>
      <c r="R262" t="b">
        <f t="shared" si="4"/>
        <v>1</v>
      </c>
    </row>
    <row r="263" spans="1:18" x14ac:dyDescent="0.3">
      <c r="A263">
        <v>262</v>
      </c>
      <c r="B263" t="s">
        <v>32</v>
      </c>
      <c r="C263" t="s">
        <v>97</v>
      </c>
      <c r="D263" t="s">
        <v>97</v>
      </c>
      <c r="E263" t="s">
        <v>70</v>
      </c>
      <c r="F263" s="32">
        <v>3.0353942857142855E-2</v>
      </c>
      <c r="G263" t="s">
        <v>368</v>
      </c>
      <c r="H263" t="s">
        <v>369</v>
      </c>
      <c r="I263" t="s">
        <v>387</v>
      </c>
      <c r="J263" t="s">
        <v>32</v>
      </c>
      <c r="K263" t="s">
        <v>97</v>
      </c>
      <c r="L263" t="s">
        <v>97</v>
      </c>
      <c r="M263" t="s">
        <v>70</v>
      </c>
      <c r="N263" s="32">
        <v>3.0353942857142855E-2</v>
      </c>
      <c r="O263" t="s">
        <v>368</v>
      </c>
      <c r="P263" t="s">
        <v>369</v>
      </c>
      <c r="Q263" t="s">
        <v>387</v>
      </c>
      <c r="R263" t="b">
        <f t="shared" si="4"/>
        <v>1</v>
      </c>
    </row>
    <row r="264" spans="1:18" x14ac:dyDescent="0.3">
      <c r="A264">
        <v>263</v>
      </c>
      <c r="B264" t="s">
        <v>32</v>
      </c>
      <c r="C264" t="s">
        <v>241</v>
      </c>
      <c r="D264" t="s">
        <v>242</v>
      </c>
      <c r="E264" t="s">
        <v>70</v>
      </c>
      <c r="F264" s="32">
        <v>5.4157891E-2</v>
      </c>
      <c r="G264" t="s">
        <v>368</v>
      </c>
      <c r="H264" t="s">
        <v>369</v>
      </c>
      <c r="I264" t="s">
        <v>387</v>
      </c>
      <c r="J264" t="s">
        <v>32</v>
      </c>
      <c r="K264" t="s">
        <v>241</v>
      </c>
      <c r="L264" t="s">
        <v>242</v>
      </c>
      <c r="M264" t="s">
        <v>70</v>
      </c>
      <c r="N264" s="32">
        <v>5.4157891E-2</v>
      </c>
      <c r="O264" t="s">
        <v>368</v>
      </c>
      <c r="P264" t="s">
        <v>369</v>
      </c>
      <c r="Q264" t="s">
        <v>387</v>
      </c>
      <c r="R264" t="b">
        <f t="shared" si="4"/>
        <v>1</v>
      </c>
    </row>
    <row r="265" spans="1:18" x14ac:dyDescent="0.3">
      <c r="A265">
        <v>264</v>
      </c>
      <c r="B265" t="s">
        <v>32</v>
      </c>
      <c r="C265" t="s">
        <v>241</v>
      </c>
      <c r="D265" t="s">
        <v>243</v>
      </c>
      <c r="E265" t="s">
        <v>70</v>
      </c>
      <c r="F265" s="32">
        <v>6.8658999999999998E-2</v>
      </c>
      <c r="G265" t="s">
        <v>368</v>
      </c>
      <c r="H265" t="s">
        <v>369</v>
      </c>
      <c r="I265" t="s">
        <v>388</v>
      </c>
      <c r="J265" t="s">
        <v>32</v>
      </c>
      <c r="K265" t="s">
        <v>241</v>
      </c>
      <c r="L265" t="s">
        <v>243</v>
      </c>
      <c r="M265" t="s">
        <v>70</v>
      </c>
      <c r="N265" s="32">
        <v>6.8658999999999998E-2</v>
      </c>
      <c r="O265" t="s">
        <v>368</v>
      </c>
      <c r="P265" t="s">
        <v>369</v>
      </c>
      <c r="Q265" t="s">
        <v>388</v>
      </c>
      <c r="R265" t="b">
        <f t="shared" si="4"/>
        <v>1</v>
      </c>
    </row>
    <row r="266" spans="1:18" x14ac:dyDescent="0.3">
      <c r="A266">
        <v>265</v>
      </c>
      <c r="B266" t="s">
        <v>32</v>
      </c>
      <c r="C266" t="s">
        <v>241</v>
      </c>
      <c r="D266" t="s">
        <v>244</v>
      </c>
      <c r="E266" t="s">
        <v>70</v>
      </c>
      <c r="F266" s="32">
        <v>6.4515825999999998E-2</v>
      </c>
      <c r="G266" t="s">
        <v>368</v>
      </c>
      <c r="H266" t="s">
        <v>369</v>
      </c>
      <c r="I266" t="s">
        <v>387</v>
      </c>
      <c r="J266" t="s">
        <v>32</v>
      </c>
      <c r="K266" t="s">
        <v>241</v>
      </c>
      <c r="L266" t="s">
        <v>244</v>
      </c>
      <c r="M266" t="s">
        <v>70</v>
      </c>
      <c r="N266" s="32">
        <v>6.4515825999999998E-2</v>
      </c>
      <c r="O266" t="s">
        <v>368</v>
      </c>
      <c r="P266" t="s">
        <v>369</v>
      </c>
      <c r="Q266" t="s">
        <v>387</v>
      </c>
      <c r="R266" t="b">
        <f t="shared" si="4"/>
        <v>1</v>
      </c>
    </row>
    <row r="267" spans="1:18" x14ac:dyDescent="0.3">
      <c r="A267">
        <v>266</v>
      </c>
      <c r="B267" t="s">
        <v>32</v>
      </c>
      <c r="C267" t="s">
        <v>241</v>
      </c>
      <c r="D267" t="s">
        <v>245</v>
      </c>
      <c r="E267" t="s">
        <v>70</v>
      </c>
      <c r="F267" s="32">
        <v>6.0372651999999999E-2</v>
      </c>
      <c r="G267" t="s">
        <v>368</v>
      </c>
      <c r="H267" t="s">
        <v>369</v>
      </c>
      <c r="I267" t="s">
        <v>387</v>
      </c>
      <c r="J267" t="s">
        <v>32</v>
      </c>
      <c r="K267" t="s">
        <v>241</v>
      </c>
      <c r="L267" t="s">
        <v>245</v>
      </c>
      <c r="M267" t="s">
        <v>70</v>
      </c>
      <c r="N267" s="32">
        <v>6.0372651999999999E-2</v>
      </c>
      <c r="O267" t="s">
        <v>368</v>
      </c>
      <c r="P267" t="s">
        <v>369</v>
      </c>
      <c r="Q267" t="s">
        <v>387</v>
      </c>
      <c r="R267" t="b">
        <f t="shared" si="4"/>
        <v>1</v>
      </c>
    </row>
    <row r="268" spans="1:18" x14ac:dyDescent="0.3">
      <c r="A268">
        <v>267</v>
      </c>
      <c r="B268" t="s">
        <v>32</v>
      </c>
      <c r="C268" t="s">
        <v>241</v>
      </c>
      <c r="D268" t="s">
        <v>246</v>
      </c>
      <c r="E268" t="s">
        <v>70</v>
      </c>
      <c r="F268" s="32">
        <v>5.8301064999999999E-2</v>
      </c>
      <c r="G268" t="s">
        <v>368</v>
      </c>
      <c r="H268" t="s">
        <v>369</v>
      </c>
      <c r="I268" t="s">
        <v>387</v>
      </c>
      <c r="J268" t="s">
        <v>32</v>
      </c>
      <c r="K268" t="s">
        <v>241</v>
      </c>
      <c r="L268" t="s">
        <v>246</v>
      </c>
      <c r="M268" t="s">
        <v>70</v>
      </c>
      <c r="N268" s="32">
        <v>5.8301064999999999E-2</v>
      </c>
      <c r="O268" t="s">
        <v>368</v>
      </c>
      <c r="P268" t="s">
        <v>369</v>
      </c>
      <c r="Q268" t="s">
        <v>387</v>
      </c>
      <c r="R268" t="b">
        <f t="shared" si="4"/>
        <v>1</v>
      </c>
    </row>
    <row r="269" spans="1:18" x14ac:dyDescent="0.3">
      <c r="A269">
        <v>268</v>
      </c>
      <c r="B269" t="s">
        <v>32</v>
      </c>
      <c r="C269" t="s">
        <v>241</v>
      </c>
      <c r="D269" t="s">
        <v>247</v>
      </c>
      <c r="E269" t="s">
        <v>70</v>
      </c>
      <c r="F269" s="32">
        <v>5.6229477999999999E-2</v>
      </c>
      <c r="G269" t="s">
        <v>368</v>
      </c>
      <c r="H269" t="s">
        <v>369</v>
      </c>
      <c r="I269" t="s">
        <v>387</v>
      </c>
      <c r="J269" t="s">
        <v>32</v>
      </c>
      <c r="K269" t="s">
        <v>241</v>
      </c>
      <c r="L269" t="s">
        <v>247</v>
      </c>
      <c r="M269" t="s">
        <v>70</v>
      </c>
      <c r="N269" s="32">
        <v>5.6229477999999999E-2</v>
      </c>
      <c r="O269" t="s">
        <v>368</v>
      </c>
      <c r="P269" t="s">
        <v>369</v>
      </c>
      <c r="Q269" t="s">
        <v>387</v>
      </c>
      <c r="R269" t="b">
        <f t="shared" si="4"/>
        <v>1</v>
      </c>
    </row>
    <row r="270" spans="1:18" x14ac:dyDescent="0.3">
      <c r="A270">
        <v>269</v>
      </c>
      <c r="B270" t="s">
        <v>32</v>
      </c>
      <c r="C270" t="s">
        <v>241</v>
      </c>
      <c r="D270" t="s">
        <v>248</v>
      </c>
      <c r="E270" t="s">
        <v>70</v>
      </c>
      <c r="F270" s="32">
        <v>9.3519000000000005E-2</v>
      </c>
      <c r="G270" t="s">
        <v>368</v>
      </c>
      <c r="H270" t="s">
        <v>369</v>
      </c>
      <c r="I270" t="s">
        <v>388</v>
      </c>
      <c r="J270" t="s">
        <v>32</v>
      </c>
      <c r="K270" t="s">
        <v>241</v>
      </c>
      <c r="L270" t="s">
        <v>248</v>
      </c>
      <c r="M270" t="s">
        <v>70</v>
      </c>
      <c r="N270" s="32">
        <v>9.3519000000000005E-2</v>
      </c>
      <c r="O270" t="s">
        <v>368</v>
      </c>
      <c r="P270" t="s">
        <v>369</v>
      </c>
      <c r="Q270" t="s">
        <v>388</v>
      </c>
      <c r="R270" t="b">
        <f t="shared" si="4"/>
        <v>1</v>
      </c>
    </row>
    <row r="271" spans="1:18" x14ac:dyDescent="0.3">
      <c r="A271">
        <v>270</v>
      </c>
      <c r="B271" t="s">
        <v>32</v>
      </c>
      <c r="C271" t="s">
        <v>241</v>
      </c>
      <c r="D271" t="s">
        <v>249</v>
      </c>
      <c r="E271" t="s">
        <v>70</v>
      </c>
      <c r="F271" s="32">
        <v>0.11653100000000001</v>
      </c>
      <c r="G271" t="s">
        <v>368</v>
      </c>
      <c r="H271" t="s">
        <v>369</v>
      </c>
      <c r="I271" t="s">
        <v>388</v>
      </c>
      <c r="J271" t="s">
        <v>32</v>
      </c>
      <c r="K271" t="s">
        <v>241</v>
      </c>
      <c r="L271" t="s">
        <v>249</v>
      </c>
      <c r="M271" t="s">
        <v>70</v>
      </c>
      <c r="N271" s="32">
        <v>0.11653100000000001</v>
      </c>
      <c r="O271" t="s">
        <v>368</v>
      </c>
      <c r="P271" t="s">
        <v>369</v>
      </c>
      <c r="Q271" t="s">
        <v>388</v>
      </c>
      <c r="R271" t="b">
        <f t="shared" si="4"/>
        <v>1</v>
      </c>
    </row>
    <row r="272" spans="1:18" x14ac:dyDescent="0.3">
      <c r="A272">
        <v>271</v>
      </c>
      <c r="B272" t="s">
        <v>32</v>
      </c>
      <c r="C272" t="s">
        <v>241</v>
      </c>
      <c r="D272" t="s">
        <v>250</v>
      </c>
      <c r="E272" t="s">
        <v>70</v>
      </c>
      <c r="F272" s="32">
        <v>7.0157999999999998E-2</v>
      </c>
      <c r="G272" t="s">
        <v>368</v>
      </c>
      <c r="H272" t="s">
        <v>369</v>
      </c>
      <c r="I272" t="s">
        <v>388</v>
      </c>
      <c r="J272" t="s">
        <v>32</v>
      </c>
      <c r="K272" t="s">
        <v>241</v>
      </c>
      <c r="L272" t="s">
        <v>250</v>
      </c>
      <c r="M272" t="s">
        <v>70</v>
      </c>
      <c r="N272" s="32">
        <v>7.0157999999999998E-2</v>
      </c>
      <c r="O272" t="s">
        <v>368</v>
      </c>
      <c r="P272" t="s">
        <v>369</v>
      </c>
      <c r="Q272" t="s">
        <v>388</v>
      </c>
      <c r="R272" t="b">
        <f t="shared" si="4"/>
        <v>1</v>
      </c>
    </row>
    <row r="273" spans="1:18" x14ac:dyDescent="0.3">
      <c r="A273">
        <v>272</v>
      </c>
      <c r="B273" t="s">
        <v>32</v>
      </c>
      <c r="C273" t="s">
        <v>241</v>
      </c>
      <c r="D273" t="s">
        <v>251</v>
      </c>
      <c r="E273" t="s">
        <v>70</v>
      </c>
      <c r="F273" s="32">
        <v>8.8497000000000006E-2</v>
      </c>
      <c r="G273" t="s">
        <v>368</v>
      </c>
      <c r="H273" t="s">
        <v>369</v>
      </c>
      <c r="I273" t="s">
        <v>388</v>
      </c>
      <c r="J273" t="s">
        <v>32</v>
      </c>
      <c r="K273" t="s">
        <v>241</v>
      </c>
      <c r="L273" t="s">
        <v>251</v>
      </c>
      <c r="M273" t="s">
        <v>70</v>
      </c>
      <c r="N273" s="32">
        <v>8.8497000000000006E-2</v>
      </c>
      <c r="O273" t="s">
        <v>368</v>
      </c>
      <c r="P273" t="s">
        <v>369</v>
      </c>
      <c r="Q273" t="s">
        <v>388</v>
      </c>
      <c r="R273" t="b">
        <f t="shared" si="4"/>
        <v>1</v>
      </c>
    </row>
    <row r="274" spans="1:18" x14ac:dyDescent="0.3">
      <c r="A274">
        <v>273</v>
      </c>
      <c r="B274" t="s">
        <v>32</v>
      </c>
      <c r="C274" t="s">
        <v>98</v>
      </c>
      <c r="D274" t="s">
        <v>98</v>
      </c>
      <c r="E274" t="s">
        <v>70</v>
      </c>
      <c r="F274" s="32">
        <v>0.42299999999999999</v>
      </c>
      <c r="G274" t="s">
        <v>368</v>
      </c>
      <c r="H274" t="s">
        <v>369</v>
      </c>
      <c r="I274" t="s">
        <v>386</v>
      </c>
      <c r="J274" t="s">
        <v>32</v>
      </c>
      <c r="K274" t="s">
        <v>98</v>
      </c>
      <c r="L274" t="s">
        <v>98</v>
      </c>
      <c r="M274" t="s">
        <v>70</v>
      </c>
      <c r="N274" s="32">
        <v>0.42299999999999999</v>
      </c>
      <c r="O274" t="s">
        <v>368</v>
      </c>
      <c r="P274" t="s">
        <v>369</v>
      </c>
      <c r="Q274" t="s">
        <v>386</v>
      </c>
      <c r="R274" t="b">
        <f t="shared" si="4"/>
        <v>1</v>
      </c>
    </row>
    <row r="275" spans="1:18" x14ac:dyDescent="0.3">
      <c r="A275">
        <v>274</v>
      </c>
      <c r="B275" t="s">
        <v>32</v>
      </c>
      <c r="C275" t="s">
        <v>252</v>
      </c>
      <c r="D275" t="s">
        <v>89</v>
      </c>
      <c r="E275" t="s">
        <v>70</v>
      </c>
      <c r="F275" s="32">
        <v>0.78900000000000003</v>
      </c>
      <c r="G275" t="s">
        <v>381</v>
      </c>
      <c r="H275" t="s">
        <v>369</v>
      </c>
      <c r="I275" t="s">
        <v>385</v>
      </c>
      <c r="J275" t="s">
        <v>32</v>
      </c>
      <c r="K275" t="s">
        <v>252</v>
      </c>
      <c r="L275" t="s">
        <v>89</v>
      </c>
      <c r="M275" t="s">
        <v>70</v>
      </c>
      <c r="N275" s="32">
        <v>0.78900000000000003</v>
      </c>
      <c r="O275" t="s">
        <v>381</v>
      </c>
      <c r="P275" t="s">
        <v>369</v>
      </c>
      <c r="Q275" t="s">
        <v>385</v>
      </c>
      <c r="R275" t="b">
        <f t="shared" si="4"/>
        <v>1</v>
      </c>
    </row>
    <row r="276" spans="1:18" x14ac:dyDescent="0.3">
      <c r="A276">
        <v>275</v>
      </c>
      <c r="B276" t="s">
        <v>32</v>
      </c>
      <c r="C276" t="s">
        <v>252</v>
      </c>
      <c r="D276" t="s">
        <v>87</v>
      </c>
      <c r="E276" t="s">
        <v>70</v>
      </c>
      <c r="F276" s="32">
        <v>0.41236802</v>
      </c>
      <c r="G276" t="s">
        <v>368</v>
      </c>
      <c r="H276" t="s">
        <v>369</v>
      </c>
      <c r="I276" t="s">
        <v>389</v>
      </c>
      <c r="J276" t="s">
        <v>32</v>
      </c>
      <c r="K276" t="s">
        <v>252</v>
      </c>
      <c r="L276" t="s">
        <v>87</v>
      </c>
      <c r="M276" t="s">
        <v>70</v>
      </c>
      <c r="N276" s="32">
        <v>0.41236802</v>
      </c>
      <c r="O276" t="s">
        <v>368</v>
      </c>
      <c r="P276" t="s">
        <v>369</v>
      </c>
      <c r="Q276" t="s">
        <v>389</v>
      </c>
      <c r="R276" t="b">
        <f t="shared" si="4"/>
        <v>1</v>
      </c>
    </row>
    <row r="277" spans="1:18" x14ac:dyDescent="0.3">
      <c r="A277">
        <v>276</v>
      </c>
      <c r="B277" t="s">
        <v>32</v>
      </c>
      <c r="C277" t="s">
        <v>252</v>
      </c>
      <c r="D277" t="s">
        <v>88</v>
      </c>
      <c r="E277" t="s">
        <v>70</v>
      </c>
      <c r="F277" s="32">
        <v>0.83356313999999998</v>
      </c>
      <c r="G277" t="s">
        <v>368</v>
      </c>
      <c r="H277" t="s">
        <v>369</v>
      </c>
      <c r="I277" t="s">
        <v>390</v>
      </c>
      <c r="J277" t="s">
        <v>32</v>
      </c>
      <c r="K277" t="s">
        <v>252</v>
      </c>
      <c r="L277" t="s">
        <v>88</v>
      </c>
      <c r="M277" t="s">
        <v>70</v>
      </c>
      <c r="N277" s="32">
        <v>0.83356313999999998</v>
      </c>
      <c r="O277" t="s">
        <v>368</v>
      </c>
      <c r="P277" t="s">
        <v>369</v>
      </c>
      <c r="Q277" t="s">
        <v>390</v>
      </c>
      <c r="R277" t="b">
        <f t="shared" si="4"/>
        <v>1</v>
      </c>
    </row>
    <row r="278" spans="1:18" x14ac:dyDescent="0.3">
      <c r="A278">
        <v>277</v>
      </c>
      <c r="B278" t="s">
        <v>33</v>
      </c>
      <c r="C278" t="s">
        <v>71</v>
      </c>
      <c r="D278" t="s">
        <v>339</v>
      </c>
      <c r="E278" t="s">
        <v>70</v>
      </c>
      <c r="F278" s="32">
        <v>9.4468085106382979E-2</v>
      </c>
      <c r="G278" t="s">
        <v>368</v>
      </c>
      <c r="H278" t="s">
        <v>369</v>
      </c>
      <c r="I278" t="s">
        <v>370</v>
      </c>
      <c r="J278" t="s">
        <v>33</v>
      </c>
      <c r="K278" t="s">
        <v>71</v>
      </c>
      <c r="L278" t="s">
        <v>339</v>
      </c>
      <c r="M278" t="s">
        <v>70</v>
      </c>
      <c r="N278" s="32">
        <v>9.4468085106382979E-2</v>
      </c>
      <c r="O278" t="s">
        <v>368</v>
      </c>
      <c r="P278" t="s">
        <v>369</v>
      </c>
      <c r="Q278" t="s">
        <v>370</v>
      </c>
      <c r="R278" t="b">
        <f t="shared" si="4"/>
        <v>1</v>
      </c>
    </row>
    <row r="279" spans="1:18" x14ac:dyDescent="0.3">
      <c r="A279">
        <v>278</v>
      </c>
      <c r="B279" t="s">
        <v>33</v>
      </c>
      <c r="C279" t="s">
        <v>71</v>
      </c>
      <c r="D279" t="s">
        <v>222</v>
      </c>
      <c r="E279" t="s">
        <v>70</v>
      </c>
      <c r="F279" s="32">
        <v>8.5390070921985819E-2</v>
      </c>
      <c r="G279" t="s">
        <v>368</v>
      </c>
      <c r="H279" t="s">
        <v>369</v>
      </c>
      <c r="I279" t="s">
        <v>370</v>
      </c>
      <c r="J279" t="s">
        <v>33</v>
      </c>
      <c r="K279" t="s">
        <v>71</v>
      </c>
      <c r="L279" t="s">
        <v>222</v>
      </c>
      <c r="M279" t="s">
        <v>70</v>
      </c>
      <c r="N279" s="32">
        <v>8.5390070921985819E-2</v>
      </c>
      <c r="O279" t="s">
        <v>368</v>
      </c>
      <c r="P279" t="s">
        <v>369</v>
      </c>
      <c r="Q279" t="s">
        <v>370</v>
      </c>
      <c r="R279" t="b">
        <f t="shared" si="4"/>
        <v>1</v>
      </c>
    </row>
    <row r="280" spans="1:18" x14ac:dyDescent="0.3">
      <c r="A280">
        <v>279</v>
      </c>
      <c r="B280" t="s">
        <v>33</v>
      </c>
      <c r="C280" t="s">
        <v>71</v>
      </c>
      <c r="D280" t="s">
        <v>340</v>
      </c>
      <c r="E280" t="s">
        <v>70</v>
      </c>
      <c r="F280" s="32">
        <v>8.085106382978724E-2</v>
      </c>
      <c r="G280" t="s">
        <v>368</v>
      </c>
      <c r="H280" t="s">
        <v>369</v>
      </c>
      <c r="I280" t="s">
        <v>370</v>
      </c>
      <c r="J280" t="s">
        <v>33</v>
      </c>
      <c r="K280" t="s">
        <v>71</v>
      </c>
      <c r="L280" t="s">
        <v>340</v>
      </c>
      <c r="M280" t="s">
        <v>70</v>
      </c>
      <c r="N280" s="32">
        <v>8.085106382978724E-2</v>
      </c>
      <c r="O280" t="s">
        <v>368</v>
      </c>
      <c r="P280" t="s">
        <v>369</v>
      </c>
      <c r="Q280" t="s">
        <v>370</v>
      </c>
      <c r="R280" t="b">
        <f t="shared" si="4"/>
        <v>1</v>
      </c>
    </row>
    <row r="281" spans="1:18" x14ac:dyDescent="0.3">
      <c r="A281">
        <v>280</v>
      </c>
      <c r="B281" t="s">
        <v>33</v>
      </c>
      <c r="C281" t="s">
        <v>71</v>
      </c>
      <c r="D281" t="s">
        <v>341</v>
      </c>
      <c r="E281" t="s">
        <v>70</v>
      </c>
      <c r="F281" s="32">
        <v>0.11276595744680851</v>
      </c>
      <c r="G281" t="s">
        <v>368</v>
      </c>
      <c r="H281" t="s">
        <v>369</v>
      </c>
      <c r="I281" t="s">
        <v>370</v>
      </c>
      <c r="J281" t="s">
        <v>33</v>
      </c>
      <c r="K281" t="s">
        <v>71</v>
      </c>
      <c r="L281" t="s">
        <v>341</v>
      </c>
      <c r="M281" t="s">
        <v>70</v>
      </c>
      <c r="N281" s="32">
        <v>0.11276595744680851</v>
      </c>
      <c r="O281" t="s">
        <v>368</v>
      </c>
      <c r="P281" t="s">
        <v>369</v>
      </c>
      <c r="Q281" t="s">
        <v>370</v>
      </c>
      <c r="R281" t="b">
        <f t="shared" si="4"/>
        <v>1</v>
      </c>
    </row>
    <row r="282" spans="1:18" x14ac:dyDescent="0.3">
      <c r="A282">
        <v>281</v>
      </c>
      <c r="B282" t="s">
        <v>33</v>
      </c>
      <c r="C282" t="s">
        <v>71</v>
      </c>
      <c r="D282" t="s">
        <v>342</v>
      </c>
      <c r="E282" t="s">
        <v>70</v>
      </c>
      <c r="F282" s="32">
        <v>0.1114406779661017</v>
      </c>
      <c r="G282" t="s">
        <v>368</v>
      </c>
      <c r="H282" t="s">
        <v>369</v>
      </c>
      <c r="I282" t="s">
        <v>370</v>
      </c>
      <c r="J282" t="s">
        <v>33</v>
      </c>
      <c r="K282" t="s">
        <v>71</v>
      </c>
      <c r="L282" t="s">
        <v>342</v>
      </c>
      <c r="M282" t="s">
        <v>70</v>
      </c>
      <c r="N282" s="32">
        <v>0.1114406779661017</v>
      </c>
      <c r="O282" t="s">
        <v>368</v>
      </c>
      <c r="P282" t="s">
        <v>369</v>
      </c>
      <c r="Q282" t="s">
        <v>370</v>
      </c>
      <c r="R282" t="b">
        <f t="shared" si="4"/>
        <v>1</v>
      </c>
    </row>
    <row r="283" spans="1:18" x14ac:dyDescent="0.3">
      <c r="A283">
        <v>282</v>
      </c>
      <c r="B283" t="s">
        <v>33</v>
      </c>
      <c r="C283" t="s">
        <v>71</v>
      </c>
      <c r="D283" t="s">
        <v>343</v>
      </c>
      <c r="E283" t="s">
        <v>70</v>
      </c>
      <c r="F283" s="32">
        <v>0.10042372881355932</v>
      </c>
      <c r="G283" t="s">
        <v>368</v>
      </c>
      <c r="H283" t="s">
        <v>369</v>
      </c>
      <c r="I283" t="s">
        <v>370</v>
      </c>
      <c r="J283" t="s">
        <v>33</v>
      </c>
      <c r="K283" t="s">
        <v>71</v>
      </c>
      <c r="L283" t="s">
        <v>343</v>
      </c>
      <c r="M283" t="s">
        <v>70</v>
      </c>
      <c r="N283" s="32">
        <v>0.10042372881355932</v>
      </c>
      <c r="O283" t="s">
        <v>368</v>
      </c>
      <c r="P283" t="s">
        <v>369</v>
      </c>
      <c r="Q283" t="s">
        <v>370</v>
      </c>
      <c r="R283" t="b">
        <f t="shared" si="4"/>
        <v>1</v>
      </c>
    </row>
    <row r="284" spans="1:18" x14ac:dyDescent="0.3">
      <c r="A284">
        <v>283</v>
      </c>
      <c r="B284" t="s">
        <v>33</v>
      </c>
      <c r="C284" t="s">
        <v>71</v>
      </c>
      <c r="D284" t="s">
        <v>344</v>
      </c>
      <c r="E284" t="s">
        <v>70</v>
      </c>
      <c r="F284" s="32">
        <v>9.4915254237288138E-2</v>
      </c>
      <c r="G284" t="s">
        <v>368</v>
      </c>
      <c r="H284" t="s">
        <v>369</v>
      </c>
      <c r="I284" t="s">
        <v>370</v>
      </c>
      <c r="J284" t="s">
        <v>33</v>
      </c>
      <c r="K284" t="s">
        <v>71</v>
      </c>
      <c r="L284" t="s">
        <v>344</v>
      </c>
      <c r="M284" t="s">
        <v>70</v>
      </c>
      <c r="N284" s="32">
        <v>9.4915254237288138E-2</v>
      </c>
      <c r="O284" t="s">
        <v>368</v>
      </c>
      <c r="P284" t="s">
        <v>369</v>
      </c>
      <c r="Q284" t="s">
        <v>370</v>
      </c>
      <c r="R284" t="b">
        <f t="shared" si="4"/>
        <v>1</v>
      </c>
    </row>
    <row r="285" spans="1:18" x14ac:dyDescent="0.3">
      <c r="A285">
        <v>284</v>
      </c>
      <c r="B285" t="s">
        <v>33</v>
      </c>
      <c r="C285" t="s">
        <v>71</v>
      </c>
      <c r="D285" t="s">
        <v>345</v>
      </c>
      <c r="E285" t="s">
        <v>70</v>
      </c>
      <c r="F285" s="32">
        <v>0.13305084745762713</v>
      </c>
      <c r="G285" t="s">
        <v>368</v>
      </c>
      <c r="H285" t="s">
        <v>369</v>
      </c>
      <c r="I285" t="s">
        <v>370</v>
      </c>
      <c r="J285" t="s">
        <v>33</v>
      </c>
      <c r="K285" t="s">
        <v>71</v>
      </c>
      <c r="L285" t="s">
        <v>345</v>
      </c>
      <c r="M285" t="s">
        <v>70</v>
      </c>
      <c r="N285" s="32">
        <v>0.13305084745762713</v>
      </c>
      <c r="O285" t="s">
        <v>368</v>
      </c>
      <c r="P285" t="s">
        <v>369</v>
      </c>
      <c r="Q285" t="s">
        <v>370</v>
      </c>
      <c r="R285" t="b">
        <f t="shared" si="4"/>
        <v>1</v>
      </c>
    </row>
    <row r="286" spans="1:18" x14ac:dyDescent="0.3">
      <c r="A286">
        <v>285</v>
      </c>
      <c r="B286" t="s">
        <v>33</v>
      </c>
      <c r="C286" t="s">
        <v>71</v>
      </c>
      <c r="D286" t="s">
        <v>346</v>
      </c>
      <c r="E286" t="s">
        <v>70</v>
      </c>
      <c r="F286" s="32">
        <v>0.1287739423456567</v>
      </c>
      <c r="G286" t="s">
        <v>368</v>
      </c>
      <c r="H286" t="s">
        <v>369</v>
      </c>
      <c r="I286" t="s">
        <v>370</v>
      </c>
      <c r="J286" t="s">
        <v>33</v>
      </c>
      <c r="K286" t="s">
        <v>71</v>
      </c>
      <c r="L286" t="s">
        <v>346</v>
      </c>
      <c r="M286" t="s">
        <v>70</v>
      </c>
      <c r="N286" s="32">
        <v>0.1287739423456567</v>
      </c>
      <c r="O286" t="s">
        <v>368</v>
      </c>
      <c r="P286" t="s">
        <v>369</v>
      </c>
      <c r="Q286" t="s">
        <v>370</v>
      </c>
      <c r="R286" t="b">
        <f t="shared" si="4"/>
        <v>1</v>
      </c>
    </row>
    <row r="287" spans="1:18" x14ac:dyDescent="0.3">
      <c r="A287">
        <v>286</v>
      </c>
      <c r="B287" t="s">
        <v>33</v>
      </c>
      <c r="C287" t="s">
        <v>71</v>
      </c>
      <c r="D287" t="s">
        <v>347</v>
      </c>
      <c r="E287" t="s">
        <v>70</v>
      </c>
      <c r="F287" s="32">
        <v>0.1027905240442019</v>
      </c>
      <c r="G287" t="s">
        <v>368</v>
      </c>
      <c r="H287" t="s">
        <v>369</v>
      </c>
      <c r="I287" t="s">
        <v>370</v>
      </c>
      <c r="J287" t="s">
        <v>33</v>
      </c>
      <c r="K287" t="s">
        <v>71</v>
      </c>
      <c r="L287" t="s">
        <v>347</v>
      </c>
      <c r="M287" t="s">
        <v>70</v>
      </c>
      <c r="N287" s="32">
        <v>0.1027905240442019</v>
      </c>
      <c r="O287" t="s">
        <v>368</v>
      </c>
      <c r="P287" t="s">
        <v>369</v>
      </c>
      <c r="Q287" t="s">
        <v>370</v>
      </c>
      <c r="R287" t="b">
        <f t="shared" si="4"/>
        <v>1</v>
      </c>
    </row>
    <row r="288" spans="1:18" x14ac:dyDescent="0.3">
      <c r="A288">
        <v>287</v>
      </c>
      <c r="B288" t="s">
        <v>33</v>
      </c>
      <c r="C288" t="s">
        <v>71</v>
      </c>
      <c r="D288" t="s">
        <v>348</v>
      </c>
      <c r="E288" t="s">
        <v>70</v>
      </c>
      <c r="F288" s="32">
        <v>8.9798814893474493E-2</v>
      </c>
      <c r="G288" t="s">
        <v>368</v>
      </c>
      <c r="H288" t="s">
        <v>369</v>
      </c>
      <c r="I288" t="s">
        <v>370</v>
      </c>
      <c r="J288" t="s">
        <v>33</v>
      </c>
      <c r="K288" t="s">
        <v>71</v>
      </c>
      <c r="L288" t="s">
        <v>348</v>
      </c>
      <c r="M288" t="s">
        <v>70</v>
      </c>
      <c r="N288" s="32">
        <v>8.9798814893474493E-2</v>
      </c>
      <c r="O288" t="s">
        <v>368</v>
      </c>
      <c r="P288" t="s">
        <v>369</v>
      </c>
      <c r="Q288" t="s">
        <v>370</v>
      </c>
      <c r="R288" t="b">
        <f t="shared" si="4"/>
        <v>1</v>
      </c>
    </row>
    <row r="289" spans="1:18" x14ac:dyDescent="0.3">
      <c r="A289">
        <v>288</v>
      </c>
      <c r="B289" t="s">
        <v>33</v>
      </c>
      <c r="C289" t="s">
        <v>71</v>
      </c>
      <c r="D289" t="s">
        <v>349</v>
      </c>
      <c r="E289" t="s">
        <v>70</v>
      </c>
      <c r="F289" s="32">
        <v>0.15038411183718209</v>
      </c>
      <c r="G289" t="s">
        <v>368</v>
      </c>
      <c r="H289" t="s">
        <v>369</v>
      </c>
      <c r="I289" t="s">
        <v>370</v>
      </c>
      <c r="J289" t="s">
        <v>33</v>
      </c>
      <c r="K289" t="s">
        <v>71</v>
      </c>
      <c r="L289" t="s">
        <v>349</v>
      </c>
      <c r="M289" t="s">
        <v>70</v>
      </c>
      <c r="N289" s="32">
        <v>0.15038411183718209</v>
      </c>
      <c r="O289" t="s">
        <v>368</v>
      </c>
      <c r="P289" t="s">
        <v>369</v>
      </c>
      <c r="Q289" t="s">
        <v>370</v>
      </c>
      <c r="R289" t="b">
        <f t="shared" si="4"/>
        <v>1</v>
      </c>
    </row>
    <row r="290" spans="1:18" x14ac:dyDescent="0.3">
      <c r="A290">
        <v>289</v>
      </c>
      <c r="B290" t="s">
        <v>33</v>
      </c>
      <c r="C290" t="s">
        <v>71</v>
      </c>
      <c r="D290" t="s">
        <v>350</v>
      </c>
      <c r="E290" t="s">
        <v>70</v>
      </c>
      <c r="F290" s="32">
        <v>0.14345991561181434</v>
      </c>
      <c r="G290" t="s">
        <v>368</v>
      </c>
      <c r="H290" t="s">
        <v>369</v>
      </c>
      <c r="I290" t="s">
        <v>370</v>
      </c>
      <c r="J290" t="s">
        <v>33</v>
      </c>
      <c r="K290" t="s">
        <v>71</v>
      </c>
      <c r="L290" t="s">
        <v>350</v>
      </c>
      <c r="M290" t="s">
        <v>70</v>
      </c>
      <c r="N290" s="32">
        <v>0.14345991561181434</v>
      </c>
      <c r="O290" t="s">
        <v>368</v>
      </c>
      <c r="P290" t="s">
        <v>369</v>
      </c>
      <c r="Q290" t="s">
        <v>370</v>
      </c>
      <c r="R290" t="b">
        <f t="shared" si="4"/>
        <v>1</v>
      </c>
    </row>
    <row r="291" spans="1:18" x14ac:dyDescent="0.3">
      <c r="A291">
        <v>290</v>
      </c>
      <c r="B291" t="s">
        <v>33</v>
      </c>
      <c r="C291" t="s">
        <v>71</v>
      </c>
      <c r="D291" t="s">
        <v>351</v>
      </c>
      <c r="E291" t="s">
        <v>70</v>
      </c>
      <c r="F291" s="32">
        <v>0.12911392405063291</v>
      </c>
      <c r="G291" t="s">
        <v>368</v>
      </c>
      <c r="H291" t="s">
        <v>369</v>
      </c>
      <c r="I291" t="s">
        <v>370</v>
      </c>
      <c r="J291" t="s">
        <v>33</v>
      </c>
      <c r="K291" t="s">
        <v>71</v>
      </c>
      <c r="L291" t="s">
        <v>351</v>
      </c>
      <c r="M291" t="s">
        <v>70</v>
      </c>
      <c r="N291" s="32">
        <v>0.12911392405063291</v>
      </c>
      <c r="O291" t="s">
        <v>368</v>
      </c>
      <c r="P291" t="s">
        <v>369</v>
      </c>
      <c r="Q291" t="s">
        <v>370</v>
      </c>
      <c r="R291" t="b">
        <f t="shared" si="4"/>
        <v>1</v>
      </c>
    </row>
    <row r="292" spans="1:18" x14ac:dyDescent="0.3">
      <c r="A292">
        <v>291</v>
      </c>
      <c r="B292" t="s">
        <v>33</v>
      </c>
      <c r="C292" t="s">
        <v>71</v>
      </c>
      <c r="D292" t="s">
        <v>352</v>
      </c>
      <c r="E292" t="s">
        <v>70</v>
      </c>
      <c r="F292" s="32">
        <v>0.1219409282700422</v>
      </c>
      <c r="G292" t="s">
        <v>368</v>
      </c>
      <c r="H292" t="s">
        <v>369</v>
      </c>
      <c r="I292" t="s">
        <v>370</v>
      </c>
      <c r="J292" t="s">
        <v>33</v>
      </c>
      <c r="K292" t="s">
        <v>71</v>
      </c>
      <c r="L292" t="s">
        <v>352</v>
      </c>
      <c r="M292" t="s">
        <v>70</v>
      </c>
      <c r="N292" s="32">
        <v>0.1219409282700422</v>
      </c>
      <c r="O292" t="s">
        <v>368</v>
      </c>
      <c r="P292" t="s">
        <v>369</v>
      </c>
      <c r="Q292" t="s">
        <v>370</v>
      </c>
      <c r="R292" t="b">
        <f t="shared" si="4"/>
        <v>1</v>
      </c>
    </row>
    <row r="293" spans="1:18" x14ac:dyDescent="0.3">
      <c r="A293">
        <v>292</v>
      </c>
      <c r="B293" t="s">
        <v>33</v>
      </c>
      <c r="C293" t="s">
        <v>71</v>
      </c>
      <c r="D293" t="s">
        <v>353</v>
      </c>
      <c r="E293" t="s">
        <v>70</v>
      </c>
      <c r="F293" s="32">
        <v>0.17215189873417722</v>
      </c>
      <c r="G293" t="s">
        <v>368</v>
      </c>
      <c r="H293" t="s">
        <v>369</v>
      </c>
      <c r="I293" t="s">
        <v>370</v>
      </c>
      <c r="J293" t="s">
        <v>33</v>
      </c>
      <c r="K293" t="s">
        <v>71</v>
      </c>
      <c r="L293" t="s">
        <v>353</v>
      </c>
      <c r="M293" t="s">
        <v>70</v>
      </c>
      <c r="N293" s="32">
        <v>0.17215189873417722</v>
      </c>
      <c r="O293" t="s">
        <v>368</v>
      </c>
      <c r="P293" t="s">
        <v>369</v>
      </c>
      <c r="Q293" t="s">
        <v>370</v>
      </c>
      <c r="R293" t="b">
        <f t="shared" si="4"/>
        <v>1</v>
      </c>
    </row>
    <row r="294" spans="1:18" x14ac:dyDescent="0.3">
      <c r="A294">
        <v>293</v>
      </c>
      <c r="B294" t="s">
        <v>33</v>
      </c>
      <c r="C294" t="s">
        <v>71</v>
      </c>
      <c r="D294" t="s">
        <v>354</v>
      </c>
      <c r="E294" t="s">
        <v>70</v>
      </c>
      <c r="F294" s="32">
        <v>0.16848388945072176</v>
      </c>
      <c r="G294" t="s">
        <v>368</v>
      </c>
      <c r="H294" t="s">
        <v>369</v>
      </c>
      <c r="I294" t="s">
        <v>370</v>
      </c>
      <c r="J294" t="s">
        <v>33</v>
      </c>
      <c r="K294" t="s">
        <v>71</v>
      </c>
      <c r="L294" t="s">
        <v>354</v>
      </c>
      <c r="M294" t="s">
        <v>70</v>
      </c>
      <c r="N294" s="32">
        <v>0.16848388945072176</v>
      </c>
      <c r="O294" t="s">
        <v>368</v>
      </c>
      <c r="P294" t="s">
        <v>369</v>
      </c>
      <c r="Q294" t="s">
        <v>370</v>
      </c>
      <c r="R294" t="b">
        <f t="shared" si="4"/>
        <v>1</v>
      </c>
    </row>
    <row r="295" spans="1:18" x14ac:dyDescent="0.3">
      <c r="A295">
        <v>294</v>
      </c>
      <c r="B295" t="s">
        <v>33</v>
      </c>
      <c r="C295" t="s">
        <v>71</v>
      </c>
      <c r="D295" t="s">
        <v>355</v>
      </c>
      <c r="E295" t="s">
        <v>70</v>
      </c>
      <c r="F295" s="32">
        <v>0.15332599471387964</v>
      </c>
      <c r="G295" t="s">
        <v>368</v>
      </c>
      <c r="H295" t="s">
        <v>369</v>
      </c>
      <c r="I295" t="s">
        <v>370</v>
      </c>
      <c r="J295" t="s">
        <v>33</v>
      </c>
      <c r="K295" t="s">
        <v>71</v>
      </c>
      <c r="L295" t="s">
        <v>355</v>
      </c>
      <c r="M295" t="s">
        <v>70</v>
      </c>
      <c r="N295" s="32">
        <v>0.15332599471387964</v>
      </c>
      <c r="O295" t="s">
        <v>368</v>
      </c>
      <c r="P295" t="s">
        <v>369</v>
      </c>
      <c r="Q295" t="s">
        <v>370</v>
      </c>
      <c r="R295" t="b">
        <f t="shared" si="4"/>
        <v>1</v>
      </c>
    </row>
    <row r="296" spans="1:18" x14ac:dyDescent="0.3">
      <c r="A296">
        <v>295</v>
      </c>
      <c r="B296" t="s">
        <v>33</v>
      </c>
      <c r="C296" t="s">
        <v>71</v>
      </c>
      <c r="D296" t="s">
        <v>356</v>
      </c>
      <c r="E296" t="s">
        <v>70</v>
      </c>
      <c r="F296" s="32">
        <v>0.1457470473454586</v>
      </c>
      <c r="G296" t="s">
        <v>368</v>
      </c>
      <c r="H296" t="s">
        <v>369</v>
      </c>
      <c r="I296" t="s">
        <v>370</v>
      </c>
      <c r="J296" t="s">
        <v>33</v>
      </c>
      <c r="K296" t="s">
        <v>71</v>
      </c>
      <c r="L296" t="s">
        <v>356</v>
      </c>
      <c r="M296" t="s">
        <v>70</v>
      </c>
      <c r="N296" s="32">
        <v>0.1457470473454586</v>
      </c>
      <c r="O296" t="s">
        <v>368</v>
      </c>
      <c r="P296" t="s">
        <v>369</v>
      </c>
      <c r="Q296" t="s">
        <v>370</v>
      </c>
      <c r="R296" t="b">
        <f t="shared" si="4"/>
        <v>1</v>
      </c>
    </row>
    <row r="297" spans="1:18" x14ac:dyDescent="0.3">
      <c r="A297">
        <v>296</v>
      </c>
      <c r="B297" t="s">
        <v>33</v>
      </c>
      <c r="C297" t="s">
        <v>71</v>
      </c>
      <c r="D297" t="s">
        <v>357</v>
      </c>
      <c r="E297" t="s">
        <v>70</v>
      </c>
      <c r="F297" s="32">
        <v>0.19879967892440592</v>
      </c>
      <c r="G297" t="s">
        <v>368</v>
      </c>
      <c r="H297" t="s">
        <v>369</v>
      </c>
      <c r="I297" t="s">
        <v>370</v>
      </c>
      <c r="J297" t="s">
        <v>33</v>
      </c>
      <c r="K297" t="s">
        <v>71</v>
      </c>
      <c r="L297" t="s">
        <v>357</v>
      </c>
      <c r="M297" t="s">
        <v>70</v>
      </c>
      <c r="N297" s="32">
        <v>0.19879967892440592</v>
      </c>
      <c r="O297" t="s">
        <v>368</v>
      </c>
      <c r="P297" t="s">
        <v>369</v>
      </c>
      <c r="Q297" t="s">
        <v>370</v>
      </c>
      <c r="R297" t="b">
        <f t="shared" si="4"/>
        <v>1</v>
      </c>
    </row>
    <row r="298" spans="1:18" x14ac:dyDescent="0.3">
      <c r="A298">
        <v>297</v>
      </c>
      <c r="B298" t="s">
        <v>33</v>
      </c>
      <c r="C298" t="s">
        <v>71</v>
      </c>
      <c r="D298" t="s">
        <v>358</v>
      </c>
      <c r="E298" t="s">
        <v>70</v>
      </c>
      <c r="F298" s="32">
        <v>0.16932773109243698</v>
      </c>
      <c r="G298" t="s">
        <v>368</v>
      </c>
      <c r="H298" t="s">
        <v>369</v>
      </c>
      <c r="I298" t="s">
        <v>370</v>
      </c>
      <c r="J298" t="s">
        <v>33</v>
      </c>
      <c r="K298" t="s">
        <v>71</v>
      </c>
      <c r="L298" t="s">
        <v>358</v>
      </c>
      <c r="M298" t="s">
        <v>70</v>
      </c>
      <c r="N298" s="32">
        <v>0.16932773109243698</v>
      </c>
      <c r="O298" t="s">
        <v>368</v>
      </c>
      <c r="P298" t="s">
        <v>369</v>
      </c>
      <c r="Q298" t="s">
        <v>370</v>
      </c>
      <c r="R298" t="b">
        <f t="shared" si="4"/>
        <v>1</v>
      </c>
    </row>
    <row r="299" spans="1:18" x14ac:dyDescent="0.3">
      <c r="A299">
        <v>298</v>
      </c>
      <c r="B299" t="s">
        <v>33</v>
      </c>
      <c r="C299" t="s">
        <v>71</v>
      </c>
      <c r="D299" t="s">
        <v>359</v>
      </c>
      <c r="E299" t="s">
        <v>70</v>
      </c>
      <c r="F299" s="32">
        <v>0.1522408963585434</v>
      </c>
      <c r="G299" t="s">
        <v>368</v>
      </c>
      <c r="H299" t="s">
        <v>369</v>
      </c>
      <c r="I299" t="s">
        <v>370</v>
      </c>
      <c r="J299" t="s">
        <v>33</v>
      </c>
      <c r="K299" t="s">
        <v>71</v>
      </c>
      <c r="L299" t="s">
        <v>359</v>
      </c>
      <c r="M299" t="s">
        <v>70</v>
      </c>
      <c r="N299" s="32">
        <v>0.1522408963585434</v>
      </c>
      <c r="O299" t="s">
        <v>368</v>
      </c>
      <c r="P299" t="s">
        <v>369</v>
      </c>
      <c r="Q299" t="s">
        <v>370</v>
      </c>
      <c r="R299" t="b">
        <f t="shared" si="4"/>
        <v>1</v>
      </c>
    </row>
    <row r="300" spans="1:18" x14ac:dyDescent="0.3">
      <c r="A300">
        <v>299</v>
      </c>
      <c r="B300" t="s">
        <v>33</v>
      </c>
      <c r="C300" t="s">
        <v>71</v>
      </c>
      <c r="D300" t="s">
        <v>360</v>
      </c>
      <c r="E300" t="s">
        <v>70</v>
      </c>
      <c r="F300" s="32">
        <v>0.14369747899159663</v>
      </c>
      <c r="G300" t="s">
        <v>368</v>
      </c>
      <c r="H300" t="s">
        <v>369</v>
      </c>
      <c r="I300" t="s">
        <v>370</v>
      </c>
      <c r="J300" t="s">
        <v>33</v>
      </c>
      <c r="K300" t="s">
        <v>71</v>
      </c>
      <c r="L300" t="s">
        <v>360</v>
      </c>
      <c r="M300" t="s">
        <v>70</v>
      </c>
      <c r="N300" s="32">
        <v>0.14369747899159663</v>
      </c>
      <c r="O300" t="s">
        <v>368</v>
      </c>
      <c r="P300" t="s">
        <v>369</v>
      </c>
      <c r="Q300" t="s">
        <v>370</v>
      </c>
      <c r="R300" t="b">
        <f t="shared" si="4"/>
        <v>1</v>
      </c>
    </row>
    <row r="301" spans="1:18" x14ac:dyDescent="0.3">
      <c r="A301">
        <v>300</v>
      </c>
      <c r="B301" t="s">
        <v>33</v>
      </c>
      <c r="C301" t="s">
        <v>71</v>
      </c>
      <c r="D301" t="s">
        <v>361</v>
      </c>
      <c r="E301" t="s">
        <v>70</v>
      </c>
      <c r="F301" s="32">
        <v>0.20336134453781513</v>
      </c>
      <c r="G301" t="s">
        <v>368</v>
      </c>
      <c r="H301" t="s">
        <v>369</v>
      </c>
      <c r="I301" t="s">
        <v>370</v>
      </c>
      <c r="J301" t="s">
        <v>33</v>
      </c>
      <c r="K301" t="s">
        <v>71</v>
      </c>
      <c r="L301" t="s">
        <v>361</v>
      </c>
      <c r="M301" t="s">
        <v>70</v>
      </c>
      <c r="N301" s="32">
        <v>0.20336134453781513</v>
      </c>
      <c r="O301" t="s">
        <v>368</v>
      </c>
      <c r="P301" t="s">
        <v>369</v>
      </c>
      <c r="Q301" t="s">
        <v>370</v>
      </c>
      <c r="R301" t="b">
        <f t="shared" si="4"/>
        <v>1</v>
      </c>
    </row>
    <row r="302" spans="1:18" x14ac:dyDescent="0.3">
      <c r="A302">
        <v>301</v>
      </c>
      <c r="B302" t="s">
        <v>33</v>
      </c>
      <c r="C302" t="s">
        <v>71</v>
      </c>
      <c r="D302" t="s">
        <v>362</v>
      </c>
      <c r="E302" t="s">
        <v>70</v>
      </c>
      <c r="F302" s="32">
        <v>0.20336134453781513</v>
      </c>
      <c r="G302" t="s">
        <v>368</v>
      </c>
      <c r="H302" t="s">
        <v>369</v>
      </c>
      <c r="I302" t="s">
        <v>370</v>
      </c>
      <c r="J302" t="s">
        <v>33</v>
      </c>
      <c r="K302" t="s">
        <v>71</v>
      </c>
      <c r="L302" t="s">
        <v>362</v>
      </c>
      <c r="M302" t="s">
        <v>70</v>
      </c>
      <c r="N302" s="32">
        <v>0.20336134453781513</v>
      </c>
      <c r="O302" t="s">
        <v>368</v>
      </c>
      <c r="P302" t="s">
        <v>369</v>
      </c>
      <c r="Q302" t="s">
        <v>370</v>
      </c>
      <c r="R302" t="b">
        <f t="shared" si="4"/>
        <v>1</v>
      </c>
    </row>
    <row r="303" spans="1:18" x14ac:dyDescent="0.3">
      <c r="A303">
        <v>302</v>
      </c>
      <c r="B303" t="s">
        <v>33</v>
      </c>
      <c r="C303" t="s">
        <v>71</v>
      </c>
      <c r="D303" t="s">
        <v>363</v>
      </c>
      <c r="E303" t="s">
        <v>70</v>
      </c>
      <c r="F303" s="32">
        <v>0.24390000000000001</v>
      </c>
      <c r="G303" t="s">
        <v>368</v>
      </c>
      <c r="H303" t="s">
        <v>369</v>
      </c>
      <c r="I303" t="s">
        <v>370</v>
      </c>
      <c r="J303" t="s">
        <v>33</v>
      </c>
      <c r="K303" t="s">
        <v>71</v>
      </c>
      <c r="L303" t="s">
        <v>363</v>
      </c>
      <c r="M303" t="s">
        <v>70</v>
      </c>
      <c r="N303" s="32">
        <v>0.24390000000000001</v>
      </c>
      <c r="O303" t="s">
        <v>368</v>
      </c>
      <c r="P303" t="s">
        <v>369</v>
      </c>
      <c r="Q303" t="s">
        <v>370</v>
      </c>
      <c r="R303" t="b">
        <f t="shared" si="4"/>
        <v>1</v>
      </c>
    </row>
    <row r="304" spans="1:18" x14ac:dyDescent="0.3">
      <c r="A304">
        <v>303</v>
      </c>
      <c r="B304" t="s">
        <v>33</v>
      </c>
      <c r="C304" t="s">
        <v>33</v>
      </c>
      <c r="D304" t="s">
        <v>253</v>
      </c>
      <c r="E304" t="s">
        <v>254</v>
      </c>
      <c r="F304" s="32">
        <v>5.4969899999999993E-3</v>
      </c>
      <c r="G304" t="s">
        <v>391</v>
      </c>
      <c r="H304" t="s">
        <v>369</v>
      </c>
      <c r="I304" t="s">
        <v>370</v>
      </c>
      <c r="J304" t="s">
        <v>33</v>
      </c>
      <c r="K304" t="s">
        <v>33</v>
      </c>
      <c r="L304" t="s">
        <v>253</v>
      </c>
      <c r="M304" t="s">
        <v>254</v>
      </c>
      <c r="N304" s="32">
        <v>5.4969899999999993E-3</v>
      </c>
      <c r="O304" t="s">
        <v>391</v>
      </c>
      <c r="P304" t="s">
        <v>369</v>
      </c>
      <c r="Q304" t="s">
        <v>370</v>
      </c>
      <c r="R304" t="b">
        <f t="shared" si="4"/>
        <v>1</v>
      </c>
    </row>
    <row r="305" spans="1:18" x14ac:dyDescent="0.3">
      <c r="A305">
        <v>304</v>
      </c>
      <c r="B305" t="s">
        <v>33</v>
      </c>
      <c r="C305" t="s">
        <v>33</v>
      </c>
      <c r="D305" t="s">
        <v>255</v>
      </c>
      <c r="E305" t="s">
        <v>81</v>
      </c>
      <c r="F305" s="32">
        <v>0.13738831177320315</v>
      </c>
      <c r="G305" t="s">
        <v>384</v>
      </c>
      <c r="H305" t="s">
        <v>369</v>
      </c>
      <c r="I305" t="s">
        <v>370</v>
      </c>
      <c r="J305" t="s">
        <v>33</v>
      </c>
      <c r="K305" t="s">
        <v>33</v>
      </c>
      <c r="L305" t="s">
        <v>255</v>
      </c>
      <c r="M305" t="s">
        <v>81</v>
      </c>
      <c r="N305" s="32">
        <v>0.13738831177320315</v>
      </c>
      <c r="O305" t="s">
        <v>384</v>
      </c>
      <c r="P305" t="s">
        <v>369</v>
      </c>
      <c r="Q305" t="s">
        <v>370</v>
      </c>
      <c r="R305" t="b">
        <f t="shared" si="4"/>
        <v>1</v>
      </c>
    </row>
    <row r="306" spans="1:18" x14ac:dyDescent="0.3">
      <c r="A306">
        <v>305</v>
      </c>
      <c r="B306" t="s">
        <v>33</v>
      </c>
      <c r="C306" t="s">
        <v>33</v>
      </c>
      <c r="D306" t="s">
        <v>256</v>
      </c>
      <c r="E306" t="s">
        <v>81</v>
      </c>
      <c r="F306" s="32">
        <v>0.13739069402763437</v>
      </c>
      <c r="G306" t="s">
        <v>384</v>
      </c>
      <c r="H306" t="s">
        <v>369</v>
      </c>
      <c r="I306" t="s">
        <v>370</v>
      </c>
      <c r="J306" t="s">
        <v>33</v>
      </c>
      <c r="K306" t="s">
        <v>33</v>
      </c>
      <c r="L306" t="s">
        <v>256</v>
      </c>
      <c r="M306" t="s">
        <v>81</v>
      </c>
      <c r="N306" s="32">
        <v>0.13739069402763437</v>
      </c>
      <c r="O306" t="s">
        <v>384</v>
      </c>
      <c r="P306" t="s">
        <v>369</v>
      </c>
      <c r="Q306" t="s">
        <v>370</v>
      </c>
      <c r="R306" t="b">
        <f t="shared" si="4"/>
        <v>1</v>
      </c>
    </row>
    <row r="307" spans="1:18" x14ac:dyDescent="0.3">
      <c r="A307">
        <v>306</v>
      </c>
      <c r="B307" t="s">
        <v>33</v>
      </c>
      <c r="C307" t="s">
        <v>33</v>
      </c>
      <c r="D307" t="s">
        <v>257</v>
      </c>
      <c r="E307" t="s">
        <v>81</v>
      </c>
      <c r="F307" s="32">
        <v>0.13076690858481893</v>
      </c>
      <c r="G307" t="s">
        <v>384</v>
      </c>
      <c r="H307" t="s">
        <v>369</v>
      </c>
      <c r="I307" t="s">
        <v>370</v>
      </c>
      <c r="J307" t="s">
        <v>33</v>
      </c>
      <c r="K307" t="s">
        <v>33</v>
      </c>
      <c r="L307" t="s">
        <v>257</v>
      </c>
      <c r="M307" t="s">
        <v>81</v>
      </c>
      <c r="N307" s="32">
        <v>0.13076690858481893</v>
      </c>
      <c r="O307" t="s">
        <v>384</v>
      </c>
      <c r="P307" t="s">
        <v>369</v>
      </c>
      <c r="Q307" t="s">
        <v>370</v>
      </c>
      <c r="R307" t="b">
        <f t="shared" si="4"/>
        <v>1</v>
      </c>
    </row>
    <row r="308" spans="1:18" x14ac:dyDescent="0.3">
      <c r="A308">
        <v>307</v>
      </c>
      <c r="B308" t="s">
        <v>33</v>
      </c>
      <c r="C308" t="s">
        <v>33</v>
      </c>
      <c r="D308" t="s">
        <v>258</v>
      </c>
      <c r="E308" t="s">
        <v>81</v>
      </c>
      <c r="F308" s="32">
        <v>1.1207616789383712</v>
      </c>
      <c r="G308" t="s">
        <v>384</v>
      </c>
      <c r="H308" t="s">
        <v>369</v>
      </c>
      <c r="I308" t="s">
        <v>370</v>
      </c>
      <c r="J308" t="s">
        <v>33</v>
      </c>
      <c r="K308" t="s">
        <v>33</v>
      </c>
      <c r="L308" t="s">
        <v>258</v>
      </c>
      <c r="M308" t="s">
        <v>81</v>
      </c>
      <c r="N308" s="32">
        <v>1.1207616789383712</v>
      </c>
      <c r="O308" t="s">
        <v>384</v>
      </c>
      <c r="P308" t="s">
        <v>369</v>
      </c>
      <c r="Q308" t="s">
        <v>370</v>
      </c>
      <c r="R308" t="b">
        <f t="shared" si="4"/>
        <v>1</v>
      </c>
    </row>
    <row r="309" spans="1:18" x14ac:dyDescent="0.3">
      <c r="A309">
        <v>308</v>
      </c>
      <c r="B309" t="s">
        <v>33</v>
      </c>
      <c r="C309" t="s">
        <v>33</v>
      </c>
      <c r="D309" t="s">
        <v>259</v>
      </c>
      <c r="E309" t="s">
        <v>81</v>
      </c>
      <c r="F309" s="32">
        <v>1.1418096274842107</v>
      </c>
      <c r="G309" t="s">
        <v>384</v>
      </c>
      <c r="H309" t="s">
        <v>369</v>
      </c>
      <c r="I309" t="s">
        <v>370</v>
      </c>
      <c r="J309" t="s">
        <v>33</v>
      </c>
      <c r="K309" t="s">
        <v>33</v>
      </c>
      <c r="L309" t="s">
        <v>259</v>
      </c>
      <c r="M309" t="s">
        <v>81</v>
      </c>
      <c r="N309" s="32">
        <v>1.1418096274842107</v>
      </c>
      <c r="O309" t="s">
        <v>384</v>
      </c>
      <c r="P309" t="s">
        <v>369</v>
      </c>
      <c r="Q309" t="s">
        <v>370</v>
      </c>
      <c r="R309" t="b">
        <f t="shared" si="4"/>
        <v>1</v>
      </c>
    </row>
    <row r="310" spans="1:18" x14ac:dyDescent="0.3">
      <c r="A310">
        <v>309</v>
      </c>
      <c r="B310" t="s">
        <v>33</v>
      </c>
      <c r="C310" t="s">
        <v>33</v>
      </c>
      <c r="D310" t="s">
        <v>260</v>
      </c>
      <c r="E310" t="s">
        <v>81</v>
      </c>
      <c r="F310" s="32">
        <v>1.1078409063545493</v>
      </c>
      <c r="G310" t="s">
        <v>384</v>
      </c>
      <c r="H310" t="s">
        <v>369</v>
      </c>
      <c r="I310" t="s">
        <v>370</v>
      </c>
      <c r="J310" t="s">
        <v>33</v>
      </c>
      <c r="K310" t="s">
        <v>33</v>
      </c>
      <c r="L310" t="s">
        <v>260</v>
      </c>
      <c r="M310" t="s">
        <v>81</v>
      </c>
      <c r="N310" s="32">
        <v>1.1078409063545493</v>
      </c>
      <c r="O310" t="s">
        <v>384</v>
      </c>
      <c r="P310" t="s">
        <v>369</v>
      </c>
      <c r="Q310" t="s">
        <v>370</v>
      </c>
      <c r="R310" t="b">
        <f t="shared" si="4"/>
        <v>1</v>
      </c>
    </row>
    <row r="311" spans="1:18" x14ac:dyDescent="0.3">
      <c r="A311">
        <v>310</v>
      </c>
      <c r="B311" t="s">
        <v>33</v>
      </c>
      <c r="C311" t="s">
        <v>33</v>
      </c>
      <c r="D311" t="s">
        <v>261</v>
      </c>
      <c r="E311" t="s">
        <v>81</v>
      </c>
      <c r="F311" s="32">
        <v>1.4493203389830509</v>
      </c>
      <c r="G311" t="s">
        <v>384</v>
      </c>
      <c r="H311" t="s">
        <v>369</v>
      </c>
      <c r="I311" t="s">
        <v>370</v>
      </c>
      <c r="J311" t="s">
        <v>33</v>
      </c>
      <c r="K311" t="s">
        <v>33</v>
      </c>
      <c r="L311" t="s">
        <v>261</v>
      </c>
      <c r="M311" t="s">
        <v>81</v>
      </c>
      <c r="N311" s="32">
        <v>1.4493203389830509</v>
      </c>
      <c r="O311" t="s">
        <v>384</v>
      </c>
      <c r="P311" t="s">
        <v>369</v>
      </c>
      <c r="Q311" t="s">
        <v>370</v>
      </c>
      <c r="R311" t="b">
        <f t="shared" si="4"/>
        <v>1</v>
      </c>
    </row>
    <row r="312" spans="1:18" x14ac:dyDescent="0.3">
      <c r="A312">
        <v>311</v>
      </c>
      <c r="B312" t="s">
        <v>33</v>
      </c>
      <c r="C312" t="s">
        <v>33</v>
      </c>
      <c r="D312" t="s">
        <v>262</v>
      </c>
      <c r="E312" t="s">
        <v>81</v>
      </c>
      <c r="F312" s="32">
        <v>1.4493203389830509</v>
      </c>
      <c r="G312" t="s">
        <v>384</v>
      </c>
      <c r="H312" t="s">
        <v>369</v>
      </c>
      <c r="I312" t="s">
        <v>370</v>
      </c>
      <c r="J312" t="s">
        <v>33</v>
      </c>
      <c r="K312" t="s">
        <v>33</v>
      </c>
      <c r="L312" t="s">
        <v>262</v>
      </c>
      <c r="M312" t="s">
        <v>81</v>
      </c>
      <c r="N312" s="32">
        <v>1.4493203389830509</v>
      </c>
      <c r="O312" t="s">
        <v>384</v>
      </c>
      <c r="P312" t="s">
        <v>369</v>
      </c>
      <c r="Q312" t="s">
        <v>370</v>
      </c>
      <c r="R312" t="b">
        <f t="shared" si="4"/>
        <v>1</v>
      </c>
    </row>
    <row r="313" spans="1:18" x14ac:dyDescent="0.3">
      <c r="A313">
        <v>312</v>
      </c>
      <c r="B313" t="s">
        <v>33</v>
      </c>
      <c r="C313" t="s">
        <v>33</v>
      </c>
      <c r="D313" t="s">
        <v>263</v>
      </c>
      <c r="E313" t="s">
        <v>81</v>
      </c>
      <c r="F313" s="32">
        <v>1.4493203389830509</v>
      </c>
      <c r="G313" t="s">
        <v>384</v>
      </c>
      <c r="H313" t="s">
        <v>369</v>
      </c>
      <c r="I313" t="s">
        <v>370</v>
      </c>
      <c r="J313" t="s">
        <v>33</v>
      </c>
      <c r="K313" t="s">
        <v>33</v>
      </c>
      <c r="L313" t="s">
        <v>263</v>
      </c>
      <c r="M313" t="s">
        <v>81</v>
      </c>
      <c r="N313" s="32">
        <v>1.4493203389830509</v>
      </c>
      <c r="O313" t="s">
        <v>384</v>
      </c>
      <c r="P313" t="s">
        <v>369</v>
      </c>
      <c r="Q313" t="s">
        <v>370</v>
      </c>
      <c r="R313" t="b">
        <f t="shared" si="4"/>
        <v>1</v>
      </c>
    </row>
    <row r="314" spans="1:18" x14ac:dyDescent="0.3">
      <c r="A314">
        <v>313</v>
      </c>
      <c r="B314" t="s">
        <v>33</v>
      </c>
      <c r="C314" t="s">
        <v>33</v>
      </c>
      <c r="D314" t="s">
        <v>264</v>
      </c>
      <c r="E314" t="s">
        <v>81</v>
      </c>
      <c r="F314" s="32">
        <v>0.35734435382692059</v>
      </c>
      <c r="G314" t="s">
        <v>384</v>
      </c>
      <c r="H314" t="s">
        <v>369</v>
      </c>
      <c r="I314" t="s">
        <v>370</v>
      </c>
      <c r="J314" t="s">
        <v>33</v>
      </c>
      <c r="K314" t="s">
        <v>33</v>
      </c>
      <c r="L314" t="s">
        <v>264</v>
      </c>
      <c r="M314" t="s">
        <v>81</v>
      </c>
      <c r="N314" s="32">
        <v>0.35734435382692059</v>
      </c>
      <c r="O314" t="s">
        <v>384</v>
      </c>
      <c r="P314" t="s">
        <v>369</v>
      </c>
      <c r="Q314" t="s">
        <v>370</v>
      </c>
      <c r="R314" t="b">
        <f t="shared" si="4"/>
        <v>1</v>
      </c>
    </row>
    <row r="315" spans="1:18" x14ac:dyDescent="0.3">
      <c r="A315">
        <v>314</v>
      </c>
      <c r="B315" t="s">
        <v>33</v>
      </c>
      <c r="C315" t="s">
        <v>33</v>
      </c>
      <c r="D315" t="s">
        <v>265</v>
      </c>
      <c r="E315" t="s">
        <v>81</v>
      </c>
      <c r="F315" s="32">
        <v>0.35734435382692059</v>
      </c>
      <c r="G315" t="s">
        <v>384</v>
      </c>
      <c r="H315" t="s">
        <v>369</v>
      </c>
      <c r="I315" t="s">
        <v>370</v>
      </c>
      <c r="J315" t="s">
        <v>33</v>
      </c>
      <c r="K315" t="s">
        <v>33</v>
      </c>
      <c r="L315" t="s">
        <v>265</v>
      </c>
      <c r="M315" t="s">
        <v>81</v>
      </c>
      <c r="N315" s="32">
        <v>0.35734435382692059</v>
      </c>
      <c r="O315" t="s">
        <v>384</v>
      </c>
      <c r="P315" t="s">
        <v>369</v>
      </c>
      <c r="Q315" t="s">
        <v>370</v>
      </c>
      <c r="R315" t="b">
        <f t="shared" si="4"/>
        <v>1</v>
      </c>
    </row>
    <row r="316" spans="1:18" x14ac:dyDescent="0.3">
      <c r="A316">
        <v>315</v>
      </c>
      <c r="B316" t="s">
        <v>33</v>
      </c>
      <c r="C316" t="s">
        <v>33</v>
      </c>
      <c r="D316" t="s">
        <v>266</v>
      </c>
      <c r="E316" t="s">
        <v>81</v>
      </c>
      <c r="F316" s="32">
        <v>0.42944756636654036</v>
      </c>
      <c r="G316" t="s">
        <v>384</v>
      </c>
      <c r="H316" t="s">
        <v>369</v>
      </c>
      <c r="I316" t="s">
        <v>370</v>
      </c>
      <c r="J316" t="s">
        <v>33</v>
      </c>
      <c r="K316" t="s">
        <v>33</v>
      </c>
      <c r="L316" t="s">
        <v>266</v>
      </c>
      <c r="M316" t="s">
        <v>81</v>
      </c>
      <c r="N316" s="32">
        <v>0.42944756636654036</v>
      </c>
      <c r="O316" t="s">
        <v>384</v>
      </c>
      <c r="P316" t="s">
        <v>369</v>
      </c>
      <c r="Q316" t="s">
        <v>370</v>
      </c>
      <c r="R316" t="b">
        <f t="shared" si="4"/>
        <v>1</v>
      </c>
    </row>
    <row r="317" spans="1:18" x14ac:dyDescent="0.3">
      <c r="A317">
        <v>316</v>
      </c>
      <c r="B317" t="s">
        <v>33</v>
      </c>
      <c r="C317" t="s">
        <v>33</v>
      </c>
      <c r="D317" t="s">
        <v>267</v>
      </c>
      <c r="E317" t="s">
        <v>81</v>
      </c>
      <c r="F317" s="32">
        <v>0.29420040493948885</v>
      </c>
      <c r="G317" t="s">
        <v>384</v>
      </c>
      <c r="H317" t="s">
        <v>369</v>
      </c>
      <c r="I317" t="s">
        <v>370</v>
      </c>
      <c r="J317" t="s">
        <v>33</v>
      </c>
      <c r="K317" t="s">
        <v>33</v>
      </c>
      <c r="L317" t="s">
        <v>267</v>
      </c>
      <c r="M317" t="s">
        <v>81</v>
      </c>
      <c r="N317" s="32">
        <v>0.29420040493948885</v>
      </c>
      <c r="O317" t="s">
        <v>384</v>
      </c>
      <c r="P317" t="s">
        <v>369</v>
      </c>
      <c r="Q317" t="s">
        <v>370</v>
      </c>
      <c r="R317" t="b">
        <f t="shared" si="4"/>
        <v>1</v>
      </c>
    </row>
    <row r="318" spans="1:18" x14ac:dyDescent="0.3">
      <c r="A318">
        <v>317</v>
      </c>
      <c r="B318" t="s">
        <v>33</v>
      </c>
      <c r="C318" t="s">
        <v>33</v>
      </c>
      <c r="D318" t="s">
        <v>268</v>
      </c>
      <c r="E318" t="s">
        <v>81</v>
      </c>
      <c r="F318" s="32">
        <v>0.22698364377412916</v>
      </c>
      <c r="G318" t="s">
        <v>384</v>
      </c>
      <c r="H318" t="s">
        <v>369</v>
      </c>
      <c r="I318" t="s">
        <v>370</v>
      </c>
      <c r="J318" t="s">
        <v>33</v>
      </c>
      <c r="K318" t="s">
        <v>33</v>
      </c>
      <c r="L318" t="s">
        <v>268</v>
      </c>
      <c r="M318" t="s">
        <v>81</v>
      </c>
      <c r="N318" s="32">
        <v>0.22698364377412916</v>
      </c>
      <c r="O318" t="s">
        <v>384</v>
      </c>
      <c r="P318" t="s">
        <v>369</v>
      </c>
      <c r="Q318" t="s">
        <v>370</v>
      </c>
      <c r="R318" t="b">
        <f t="shared" si="4"/>
        <v>1</v>
      </c>
    </row>
    <row r="319" spans="1:18" x14ac:dyDescent="0.3">
      <c r="A319">
        <v>318</v>
      </c>
      <c r="B319" t="s">
        <v>33</v>
      </c>
      <c r="C319" t="s">
        <v>33</v>
      </c>
      <c r="D319" t="s">
        <v>269</v>
      </c>
      <c r="E319" t="s">
        <v>81</v>
      </c>
      <c r="F319" s="32">
        <v>0.16934798871634207</v>
      </c>
      <c r="G319" t="s">
        <v>384</v>
      </c>
      <c r="H319" t="s">
        <v>369</v>
      </c>
      <c r="I319" t="s">
        <v>370</v>
      </c>
      <c r="J319" t="s">
        <v>33</v>
      </c>
      <c r="K319" t="s">
        <v>33</v>
      </c>
      <c r="L319" t="s">
        <v>269</v>
      </c>
      <c r="M319" t="s">
        <v>81</v>
      </c>
      <c r="N319" s="32">
        <v>0.16934798871634207</v>
      </c>
      <c r="O319" t="s">
        <v>384</v>
      </c>
      <c r="P319" t="s">
        <v>369</v>
      </c>
      <c r="Q319" t="s">
        <v>370</v>
      </c>
      <c r="R319" t="b">
        <f t="shared" si="4"/>
        <v>1</v>
      </c>
    </row>
    <row r="320" spans="1:18" x14ac:dyDescent="0.3">
      <c r="A320">
        <v>319</v>
      </c>
      <c r="B320" t="s">
        <v>33</v>
      </c>
      <c r="C320" t="s">
        <v>33</v>
      </c>
      <c r="D320" t="s">
        <v>270</v>
      </c>
      <c r="E320" t="s">
        <v>81</v>
      </c>
      <c r="F320" s="32">
        <v>0.30990206180193597</v>
      </c>
      <c r="G320" t="s">
        <v>384</v>
      </c>
      <c r="H320" t="s">
        <v>369</v>
      </c>
      <c r="I320" t="s">
        <v>370</v>
      </c>
      <c r="J320" t="s">
        <v>33</v>
      </c>
      <c r="K320" t="s">
        <v>33</v>
      </c>
      <c r="L320" t="s">
        <v>270</v>
      </c>
      <c r="M320" t="s">
        <v>81</v>
      </c>
      <c r="N320" s="32">
        <v>0.30990206180193597</v>
      </c>
      <c r="O320" t="s">
        <v>384</v>
      </c>
      <c r="P320" t="s">
        <v>369</v>
      </c>
      <c r="Q320" t="s">
        <v>370</v>
      </c>
      <c r="R320" t="b">
        <f t="shared" si="4"/>
        <v>1</v>
      </c>
    </row>
    <row r="321" spans="1:18" x14ac:dyDescent="0.3">
      <c r="A321">
        <v>320</v>
      </c>
      <c r="B321" t="s">
        <v>33</v>
      </c>
      <c r="C321" t="s">
        <v>33</v>
      </c>
      <c r="D321" t="s">
        <v>271</v>
      </c>
      <c r="E321" t="s">
        <v>81</v>
      </c>
      <c r="F321" s="32">
        <v>0.28098045087756623</v>
      </c>
      <c r="G321" t="s">
        <v>384</v>
      </c>
      <c r="H321" t="s">
        <v>369</v>
      </c>
      <c r="I321" t="s">
        <v>370</v>
      </c>
      <c r="J321" t="s">
        <v>33</v>
      </c>
      <c r="K321" t="s">
        <v>33</v>
      </c>
      <c r="L321" t="s">
        <v>271</v>
      </c>
      <c r="M321" t="s">
        <v>81</v>
      </c>
      <c r="N321" s="32">
        <v>0.28098045087756623</v>
      </c>
      <c r="O321" t="s">
        <v>384</v>
      </c>
      <c r="P321" t="s">
        <v>369</v>
      </c>
      <c r="Q321" t="s">
        <v>370</v>
      </c>
      <c r="R321" t="b">
        <f t="shared" si="4"/>
        <v>1</v>
      </c>
    </row>
    <row r="322" spans="1:18" x14ac:dyDescent="0.3">
      <c r="A322">
        <v>321</v>
      </c>
      <c r="B322" t="s">
        <v>33</v>
      </c>
      <c r="C322" t="s">
        <v>33</v>
      </c>
      <c r="D322" t="s">
        <v>272</v>
      </c>
      <c r="E322" t="s">
        <v>81</v>
      </c>
      <c r="F322" s="32">
        <v>0.2896183357515158</v>
      </c>
      <c r="G322" t="s">
        <v>384</v>
      </c>
      <c r="H322" t="s">
        <v>369</v>
      </c>
      <c r="I322" t="s">
        <v>370</v>
      </c>
      <c r="J322" t="s">
        <v>33</v>
      </c>
      <c r="K322" t="s">
        <v>33</v>
      </c>
      <c r="L322" t="s">
        <v>272</v>
      </c>
      <c r="M322" t="s">
        <v>81</v>
      </c>
      <c r="N322" s="32">
        <v>0.2896183357515158</v>
      </c>
      <c r="O322" t="s">
        <v>384</v>
      </c>
      <c r="P322" t="s">
        <v>369</v>
      </c>
      <c r="Q322" t="s">
        <v>370</v>
      </c>
      <c r="R322" t="b">
        <f t="shared" si="4"/>
        <v>1</v>
      </c>
    </row>
    <row r="323" spans="1:18" x14ac:dyDescent="0.3">
      <c r="A323">
        <v>322</v>
      </c>
      <c r="B323" t="s">
        <v>33</v>
      </c>
      <c r="C323" t="s">
        <v>33</v>
      </c>
      <c r="D323" t="s">
        <v>273</v>
      </c>
      <c r="E323" t="s">
        <v>81</v>
      </c>
      <c r="F323" s="32">
        <v>0.17943289969569903</v>
      </c>
      <c r="G323" t="s">
        <v>384</v>
      </c>
      <c r="H323" t="s">
        <v>369</v>
      </c>
      <c r="I323" t="s">
        <v>370</v>
      </c>
      <c r="J323" t="s">
        <v>33</v>
      </c>
      <c r="K323" t="s">
        <v>33</v>
      </c>
      <c r="L323" t="s">
        <v>273</v>
      </c>
      <c r="M323" t="s">
        <v>81</v>
      </c>
      <c r="N323" s="32">
        <v>0.17943289969569903</v>
      </c>
      <c r="O323" t="s">
        <v>384</v>
      </c>
      <c r="P323" t="s">
        <v>369</v>
      </c>
      <c r="Q323" t="s">
        <v>370</v>
      </c>
      <c r="R323" t="b">
        <f t="shared" ref="R323:R386" si="5">D323=L323</f>
        <v>1</v>
      </c>
    </row>
    <row r="324" spans="1:18" x14ac:dyDescent="0.3">
      <c r="A324">
        <v>323</v>
      </c>
      <c r="B324" t="s">
        <v>33</v>
      </c>
      <c r="C324" t="s">
        <v>33</v>
      </c>
      <c r="D324" t="s">
        <v>274</v>
      </c>
      <c r="E324" t="s">
        <v>81</v>
      </c>
      <c r="F324" s="32">
        <v>0.18103485302530159</v>
      </c>
      <c r="G324" t="s">
        <v>384</v>
      </c>
      <c r="H324" t="s">
        <v>369</v>
      </c>
      <c r="I324" t="s">
        <v>370</v>
      </c>
      <c r="J324" t="s">
        <v>33</v>
      </c>
      <c r="K324" t="s">
        <v>33</v>
      </c>
      <c r="L324" t="s">
        <v>274</v>
      </c>
      <c r="M324" t="s">
        <v>81</v>
      </c>
      <c r="N324" s="32">
        <v>0.18103485302530159</v>
      </c>
      <c r="O324" t="s">
        <v>384</v>
      </c>
      <c r="P324" t="s">
        <v>369</v>
      </c>
      <c r="Q324" t="s">
        <v>370</v>
      </c>
      <c r="R324" t="b">
        <f t="shared" si="5"/>
        <v>1</v>
      </c>
    </row>
    <row r="325" spans="1:18" x14ac:dyDescent="0.3">
      <c r="A325">
        <v>324</v>
      </c>
      <c r="B325" t="s">
        <v>33</v>
      </c>
      <c r="C325" t="s">
        <v>33</v>
      </c>
      <c r="D325" t="s">
        <v>275</v>
      </c>
      <c r="E325" t="s">
        <v>81</v>
      </c>
      <c r="F325" s="32">
        <v>0.21250882816672181</v>
      </c>
      <c r="G325" t="s">
        <v>384</v>
      </c>
      <c r="H325" t="s">
        <v>369</v>
      </c>
      <c r="I325" t="s">
        <v>370</v>
      </c>
      <c r="J325" t="s">
        <v>33</v>
      </c>
      <c r="K325" t="s">
        <v>33</v>
      </c>
      <c r="L325" t="s">
        <v>275</v>
      </c>
      <c r="M325" t="s">
        <v>81</v>
      </c>
      <c r="N325" s="32">
        <v>0.21250882816672181</v>
      </c>
      <c r="O325" t="s">
        <v>384</v>
      </c>
      <c r="P325" t="s">
        <v>369</v>
      </c>
      <c r="Q325" t="s">
        <v>370</v>
      </c>
      <c r="R325" t="b">
        <f t="shared" si="5"/>
        <v>1</v>
      </c>
    </row>
    <row r="326" spans="1:18" x14ac:dyDescent="0.3">
      <c r="A326">
        <v>325</v>
      </c>
      <c r="B326" t="s">
        <v>33</v>
      </c>
      <c r="C326" t="s">
        <v>33</v>
      </c>
      <c r="D326" t="s">
        <v>276</v>
      </c>
      <c r="E326" t="s">
        <v>81</v>
      </c>
      <c r="F326" s="32">
        <v>0.96430267893837107</v>
      </c>
      <c r="G326" t="s">
        <v>384</v>
      </c>
      <c r="H326" t="s">
        <v>369</v>
      </c>
      <c r="I326" t="s">
        <v>370</v>
      </c>
      <c r="J326" t="s">
        <v>33</v>
      </c>
      <c r="K326" t="s">
        <v>33</v>
      </c>
      <c r="L326" t="s">
        <v>276</v>
      </c>
      <c r="M326" t="s">
        <v>81</v>
      </c>
      <c r="N326" s="32">
        <v>0.96430267893837107</v>
      </c>
      <c r="O326" t="s">
        <v>384</v>
      </c>
      <c r="P326" t="s">
        <v>369</v>
      </c>
      <c r="Q326" t="s">
        <v>370</v>
      </c>
      <c r="R326" t="b">
        <f t="shared" si="5"/>
        <v>1</v>
      </c>
    </row>
    <row r="327" spans="1:18" x14ac:dyDescent="0.3">
      <c r="A327">
        <v>326</v>
      </c>
      <c r="B327" t="s">
        <v>33</v>
      </c>
      <c r="C327" t="s">
        <v>33</v>
      </c>
      <c r="D327" t="s">
        <v>277</v>
      </c>
      <c r="E327" t="s">
        <v>81</v>
      </c>
      <c r="F327" s="32">
        <v>0.98535062748421054</v>
      </c>
      <c r="G327" t="s">
        <v>384</v>
      </c>
      <c r="H327" t="s">
        <v>369</v>
      </c>
      <c r="I327" t="s">
        <v>370</v>
      </c>
      <c r="J327" t="s">
        <v>33</v>
      </c>
      <c r="K327" t="s">
        <v>33</v>
      </c>
      <c r="L327" t="s">
        <v>277</v>
      </c>
      <c r="M327" t="s">
        <v>81</v>
      </c>
      <c r="N327" s="32">
        <v>0.98535062748421054</v>
      </c>
      <c r="O327" t="s">
        <v>384</v>
      </c>
      <c r="P327" t="s">
        <v>369</v>
      </c>
      <c r="Q327" t="s">
        <v>370</v>
      </c>
      <c r="R327" t="b">
        <f t="shared" si="5"/>
        <v>1</v>
      </c>
    </row>
    <row r="328" spans="1:18" x14ac:dyDescent="0.3">
      <c r="A328">
        <v>327</v>
      </c>
      <c r="B328" t="s">
        <v>33</v>
      </c>
      <c r="C328" t="s">
        <v>33</v>
      </c>
      <c r="D328" t="s">
        <v>278</v>
      </c>
      <c r="E328" t="s">
        <v>81</v>
      </c>
      <c r="F328" s="32">
        <v>0.97222590635454931</v>
      </c>
      <c r="G328" t="s">
        <v>384</v>
      </c>
      <c r="H328" t="s">
        <v>369</v>
      </c>
      <c r="I328" t="s">
        <v>370</v>
      </c>
      <c r="J328" t="s">
        <v>33</v>
      </c>
      <c r="K328" t="s">
        <v>33</v>
      </c>
      <c r="L328" t="s">
        <v>278</v>
      </c>
      <c r="M328" t="s">
        <v>81</v>
      </c>
      <c r="N328" s="32">
        <v>0.97222590635454931</v>
      </c>
      <c r="O328" t="s">
        <v>384</v>
      </c>
      <c r="P328" t="s">
        <v>369</v>
      </c>
      <c r="Q328" t="s">
        <v>370</v>
      </c>
      <c r="R328" t="b">
        <f t="shared" si="5"/>
        <v>1</v>
      </c>
    </row>
    <row r="329" spans="1:18" x14ac:dyDescent="0.3">
      <c r="A329">
        <v>328</v>
      </c>
      <c r="B329" t="s">
        <v>33</v>
      </c>
      <c r="C329" t="s">
        <v>79</v>
      </c>
      <c r="D329" t="s">
        <v>102</v>
      </c>
      <c r="E329" t="s">
        <v>70</v>
      </c>
      <c r="F329" s="33">
        <v>1.81</v>
      </c>
      <c r="G329" t="s">
        <v>368</v>
      </c>
      <c r="H329" t="s">
        <v>369</v>
      </c>
      <c r="I329" t="s">
        <v>371</v>
      </c>
      <c r="J329" t="s">
        <v>33</v>
      </c>
      <c r="K329" t="s">
        <v>79</v>
      </c>
      <c r="L329" t="s">
        <v>102</v>
      </c>
      <c r="M329" t="s">
        <v>70</v>
      </c>
      <c r="N329" s="33">
        <v>1.81</v>
      </c>
      <c r="O329" t="s">
        <v>368</v>
      </c>
      <c r="P329" t="s">
        <v>369</v>
      </c>
      <c r="Q329" t="s">
        <v>371</v>
      </c>
      <c r="R329" t="b">
        <f t="shared" si="5"/>
        <v>1</v>
      </c>
    </row>
    <row r="330" spans="1:18" x14ac:dyDescent="0.3">
      <c r="A330">
        <v>329</v>
      </c>
      <c r="B330" t="s">
        <v>33</v>
      </c>
      <c r="C330" t="s">
        <v>79</v>
      </c>
      <c r="D330" t="s">
        <v>103</v>
      </c>
      <c r="E330" t="s">
        <v>70</v>
      </c>
      <c r="F330" s="33">
        <v>2.2000000000000002</v>
      </c>
      <c r="G330" t="s">
        <v>368</v>
      </c>
      <c r="H330" t="s">
        <v>369</v>
      </c>
      <c r="I330" t="s">
        <v>371</v>
      </c>
      <c r="J330" t="s">
        <v>33</v>
      </c>
      <c r="K330" t="s">
        <v>79</v>
      </c>
      <c r="L330" t="s">
        <v>103</v>
      </c>
      <c r="M330" t="s">
        <v>70</v>
      </c>
      <c r="N330" s="33">
        <v>2.2000000000000002</v>
      </c>
      <c r="O330" t="s">
        <v>368</v>
      </c>
      <c r="P330" t="s">
        <v>369</v>
      </c>
      <c r="Q330" t="s">
        <v>371</v>
      </c>
      <c r="R330" t="b">
        <f t="shared" si="5"/>
        <v>1</v>
      </c>
    </row>
    <row r="331" spans="1:18" x14ac:dyDescent="0.3">
      <c r="A331">
        <v>330</v>
      </c>
      <c r="B331" t="s">
        <v>33</v>
      </c>
      <c r="C331" t="s">
        <v>79</v>
      </c>
      <c r="D331" t="s">
        <v>104</v>
      </c>
      <c r="E331" t="s">
        <v>70</v>
      </c>
      <c r="F331" s="33">
        <v>3.8600000000000003</v>
      </c>
      <c r="G331" t="s">
        <v>368</v>
      </c>
      <c r="H331" t="s">
        <v>369</v>
      </c>
      <c r="I331" t="s">
        <v>372</v>
      </c>
      <c r="J331" t="s">
        <v>33</v>
      </c>
      <c r="K331" t="s">
        <v>79</v>
      </c>
      <c r="L331" t="s">
        <v>104</v>
      </c>
      <c r="M331" t="s">
        <v>70</v>
      </c>
      <c r="N331" s="33">
        <v>3.8600000000000003</v>
      </c>
      <c r="O331" t="s">
        <v>368</v>
      </c>
      <c r="P331" t="s">
        <v>369</v>
      </c>
      <c r="Q331" t="s">
        <v>372</v>
      </c>
      <c r="R331" t="b">
        <f t="shared" si="5"/>
        <v>1</v>
      </c>
    </row>
    <row r="332" spans="1:18" x14ac:dyDescent="0.3">
      <c r="A332">
        <v>331</v>
      </c>
      <c r="B332" t="s">
        <v>33</v>
      </c>
      <c r="C332" t="s">
        <v>105</v>
      </c>
      <c r="D332" t="s">
        <v>106</v>
      </c>
      <c r="E332" t="s">
        <v>70</v>
      </c>
      <c r="F332" s="32">
        <v>5.2914285714285711E-3</v>
      </c>
      <c r="G332" t="s">
        <v>368</v>
      </c>
      <c r="H332" t="s">
        <v>369</v>
      </c>
      <c r="I332" t="s">
        <v>370</v>
      </c>
      <c r="J332" t="s">
        <v>33</v>
      </c>
      <c r="K332" t="s">
        <v>105</v>
      </c>
      <c r="L332" t="s">
        <v>106</v>
      </c>
      <c r="M332" t="s">
        <v>70</v>
      </c>
      <c r="N332" s="32">
        <v>5.2914285714285711E-3</v>
      </c>
      <c r="O332" t="s">
        <v>368</v>
      </c>
      <c r="P332" t="s">
        <v>369</v>
      </c>
      <c r="Q332" t="s">
        <v>370</v>
      </c>
      <c r="R332" t="b">
        <f t="shared" si="5"/>
        <v>1</v>
      </c>
    </row>
    <row r="333" spans="1:18" x14ac:dyDescent="0.3">
      <c r="A333">
        <v>332</v>
      </c>
      <c r="B333" t="s">
        <v>33</v>
      </c>
      <c r="C333" t="s">
        <v>105</v>
      </c>
      <c r="D333" t="s">
        <v>107</v>
      </c>
      <c r="E333" t="s">
        <v>70</v>
      </c>
      <c r="F333" s="32">
        <v>4.3100000000000005E-3</v>
      </c>
      <c r="G333" t="s">
        <v>368</v>
      </c>
      <c r="H333" t="s">
        <v>369</v>
      </c>
      <c r="I333" t="s">
        <v>370</v>
      </c>
      <c r="J333" t="s">
        <v>33</v>
      </c>
      <c r="K333" t="s">
        <v>105</v>
      </c>
      <c r="L333" t="s">
        <v>107</v>
      </c>
      <c r="M333" t="s">
        <v>70</v>
      </c>
      <c r="N333" s="32">
        <v>4.3100000000000005E-3</v>
      </c>
      <c r="O333" t="s">
        <v>368</v>
      </c>
      <c r="P333" t="s">
        <v>369</v>
      </c>
      <c r="Q333" t="s">
        <v>370</v>
      </c>
      <c r="R333" t="b">
        <f t="shared" si="5"/>
        <v>1</v>
      </c>
    </row>
    <row r="334" spans="1:18" x14ac:dyDescent="0.3">
      <c r="A334">
        <v>333</v>
      </c>
      <c r="B334" t="s">
        <v>33</v>
      </c>
      <c r="C334" t="s">
        <v>105</v>
      </c>
      <c r="D334" t="s">
        <v>108</v>
      </c>
      <c r="E334" t="s">
        <v>70</v>
      </c>
      <c r="F334" s="32">
        <v>3.875E-3</v>
      </c>
      <c r="G334" t="s">
        <v>368</v>
      </c>
      <c r="H334" t="s">
        <v>369</v>
      </c>
      <c r="I334" t="s">
        <v>370</v>
      </c>
      <c r="J334" t="s">
        <v>33</v>
      </c>
      <c r="K334" t="s">
        <v>105</v>
      </c>
      <c r="L334" t="s">
        <v>108</v>
      </c>
      <c r="M334" t="s">
        <v>70</v>
      </c>
      <c r="N334" s="32">
        <v>3.875E-3</v>
      </c>
      <c r="O334" t="s">
        <v>368</v>
      </c>
      <c r="P334" t="s">
        <v>369</v>
      </c>
      <c r="Q334" t="s">
        <v>370</v>
      </c>
      <c r="R334" t="b">
        <f t="shared" si="5"/>
        <v>1</v>
      </c>
    </row>
    <row r="335" spans="1:18" x14ac:dyDescent="0.3">
      <c r="A335">
        <v>334</v>
      </c>
      <c r="B335" t="s">
        <v>33</v>
      </c>
      <c r="C335" t="s">
        <v>105</v>
      </c>
      <c r="D335" t="s">
        <v>111</v>
      </c>
      <c r="E335" t="s">
        <v>70</v>
      </c>
      <c r="F335" s="32">
        <v>4.1224999999999994E-3</v>
      </c>
      <c r="G335" t="s">
        <v>368</v>
      </c>
      <c r="H335" t="s">
        <v>369</v>
      </c>
      <c r="I335" t="s">
        <v>370</v>
      </c>
      <c r="J335" t="s">
        <v>33</v>
      </c>
      <c r="K335" t="s">
        <v>105</v>
      </c>
      <c r="L335" t="s">
        <v>111</v>
      </c>
      <c r="M335" t="s">
        <v>70</v>
      </c>
      <c r="N335" s="32">
        <v>4.1224999999999994E-3</v>
      </c>
      <c r="O335" t="s">
        <v>368</v>
      </c>
      <c r="P335" t="s">
        <v>369</v>
      </c>
      <c r="Q335" t="s">
        <v>370</v>
      </c>
      <c r="R335" t="b">
        <f t="shared" si="5"/>
        <v>1</v>
      </c>
    </row>
    <row r="336" spans="1:18" x14ac:dyDescent="0.3">
      <c r="A336">
        <v>335</v>
      </c>
      <c r="B336" t="s">
        <v>33</v>
      </c>
      <c r="C336" t="s">
        <v>105</v>
      </c>
      <c r="D336" t="s">
        <v>113</v>
      </c>
      <c r="E336" t="s">
        <v>70</v>
      </c>
      <c r="F336" s="32">
        <v>4.1224999999999994E-3</v>
      </c>
      <c r="G336" t="s">
        <v>368</v>
      </c>
      <c r="H336" t="s">
        <v>369</v>
      </c>
      <c r="I336" t="s">
        <v>370</v>
      </c>
      <c r="J336" t="s">
        <v>33</v>
      </c>
      <c r="K336" t="s">
        <v>105</v>
      </c>
      <c r="L336" t="s">
        <v>113</v>
      </c>
      <c r="M336" t="s">
        <v>70</v>
      </c>
      <c r="N336" s="32">
        <v>4.1224999999999994E-3</v>
      </c>
      <c r="O336" t="s">
        <v>368</v>
      </c>
      <c r="P336" t="s">
        <v>369</v>
      </c>
      <c r="Q336" t="s">
        <v>370</v>
      </c>
      <c r="R336" t="b">
        <f t="shared" si="5"/>
        <v>1</v>
      </c>
    </row>
    <row r="337" spans="1:18" x14ac:dyDescent="0.3">
      <c r="A337">
        <v>336</v>
      </c>
      <c r="B337" t="s">
        <v>34</v>
      </c>
      <c r="C337" t="s">
        <v>280</v>
      </c>
      <c r="D337" t="s">
        <v>281</v>
      </c>
      <c r="E337" t="s">
        <v>80</v>
      </c>
      <c r="F337" s="32">
        <v>4.3223896560000001E-4</v>
      </c>
      <c r="G337" t="s">
        <v>373</v>
      </c>
      <c r="H337" t="s">
        <v>369</v>
      </c>
      <c r="I337" t="s">
        <v>370</v>
      </c>
      <c r="J337" t="s">
        <v>34</v>
      </c>
      <c r="K337" t="s">
        <v>280</v>
      </c>
      <c r="L337" t="s">
        <v>281</v>
      </c>
      <c r="M337" t="s">
        <v>80</v>
      </c>
      <c r="N337" s="32">
        <v>4.3223896560000001E-4</v>
      </c>
      <c r="O337" t="s">
        <v>373</v>
      </c>
      <c r="P337" t="s">
        <v>369</v>
      </c>
      <c r="Q337" t="s">
        <v>370</v>
      </c>
      <c r="R337" t="b">
        <f t="shared" si="5"/>
        <v>1</v>
      </c>
    </row>
    <row r="338" spans="1:18" x14ac:dyDescent="0.3">
      <c r="A338">
        <v>337</v>
      </c>
      <c r="B338" t="s">
        <v>34</v>
      </c>
      <c r="C338" t="s">
        <v>280</v>
      </c>
      <c r="D338" t="s">
        <v>282</v>
      </c>
      <c r="E338" t="s">
        <v>80</v>
      </c>
      <c r="F338" s="32">
        <v>2.5934337935999995E-3</v>
      </c>
      <c r="G338" t="s">
        <v>373</v>
      </c>
      <c r="H338" t="s">
        <v>369</v>
      </c>
      <c r="I338" t="s">
        <v>370</v>
      </c>
      <c r="J338" t="s">
        <v>34</v>
      </c>
      <c r="K338" t="s">
        <v>280</v>
      </c>
      <c r="L338" t="s">
        <v>282</v>
      </c>
      <c r="M338" t="s">
        <v>80</v>
      </c>
      <c r="N338" s="32">
        <v>2.5934337935999995E-3</v>
      </c>
      <c r="O338" t="s">
        <v>373</v>
      </c>
      <c r="P338" t="s">
        <v>369</v>
      </c>
      <c r="Q338" t="s">
        <v>370</v>
      </c>
      <c r="R338" t="b">
        <f t="shared" si="5"/>
        <v>1</v>
      </c>
    </row>
    <row r="339" spans="1:18" x14ac:dyDescent="0.3">
      <c r="A339">
        <v>338</v>
      </c>
      <c r="B339" t="s">
        <v>34</v>
      </c>
      <c r="C339" t="s">
        <v>280</v>
      </c>
      <c r="D339" t="s">
        <v>283</v>
      </c>
      <c r="E339" t="s">
        <v>81</v>
      </c>
      <c r="F339" s="32">
        <v>4.3223896560000002E-3</v>
      </c>
      <c r="G339" t="s">
        <v>384</v>
      </c>
      <c r="H339" t="s">
        <v>369</v>
      </c>
      <c r="I339" t="s">
        <v>370</v>
      </c>
      <c r="J339" t="s">
        <v>34</v>
      </c>
      <c r="K339" t="s">
        <v>280</v>
      </c>
      <c r="L339" t="s">
        <v>283</v>
      </c>
      <c r="M339" t="s">
        <v>81</v>
      </c>
      <c r="N339" s="32">
        <v>4.3223896560000002E-3</v>
      </c>
      <c r="O339" t="s">
        <v>384</v>
      </c>
      <c r="P339" t="s">
        <v>369</v>
      </c>
      <c r="Q339" t="s">
        <v>370</v>
      </c>
      <c r="R339" t="b">
        <f t="shared" si="5"/>
        <v>1</v>
      </c>
    </row>
    <row r="340" spans="1:18" x14ac:dyDescent="0.3">
      <c r="A340">
        <v>339</v>
      </c>
      <c r="B340" t="s">
        <v>34</v>
      </c>
      <c r="C340" t="s">
        <v>280</v>
      </c>
      <c r="D340" t="s">
        <v>284</v>
      </c>
      <c r="E340" t="s">
        <v>120</v>
      </c>
      <c r="F340" s="32">
        <v>1.0805974140000001E-2</v>
      </c>
      <c r="G340" t="s">
        <v>374</v>
      </c>
      <c r="H340" t="s">
        <v>369</v>
      </c>
      <c r="I340" t="s">
        <v>370</v>
      </c>
      <c r="J340" t="s">
        <v>34</v>
      </c>
      <c r="K340" t="s">
        <v>280</v>
      </c>
      <c r="L340" t="s">
        <v>284</v>
      </c>
      <c r="M340" t="s">
        <v>120</v>
      </c>
      <c r="N340" s="32">
        <v>1.0805974140000001E-2</v>
      </c>
      <c r="O340" t="s">
        <v>374</v>
      </c>
      <c r="P340" t="s">
        <v>369</v>
      </c>
      <c r="Q340" t="s">
        <v>370</v>
      </c>
      <c r="R340" t="b">
        <f t="shared" si="5"/>
        <v>1</v>
      </c>
    </row>
    <row r="341" spans="1:18" x14ac:dyDescent="0.3">
      <c r="A341">
        <v>340</v>
      </c>
      <c r="B341" t="s">
        <v>34</v>
      </c>
      <c r="C341" t="s">
        <v>280</v>
      </c>
      <c r="D341" t="s">
        <v>285</v>
      </c>
      <c r="E341" t="s">
        <v>120</v>
      </c>
      <c r="F341" s="32">
        <v>6.4835844840000004E-3</v>
      </c>
      <c r="G341" t="s">
        <v>374</v>
      </c>
      <c r="H341" t="s">
        <v>369</v>
      </c>
      <c r="I341" t="s">
        <v>370</v>
      </c>
      <c r="J341" t="s">
        <v>34</v>
      </c>
      <c r="K341" t="s">
        <v>280</v>
      </c>
      <c r="L341" t="s">
        <v>285</v>
      </c>
      <c r="M341" t="s">
        <v>120</v>
      </c>
      <c r="N341" s="32">
        <v>6.4835844840000004E-3</v>
      </c>
      <c r="O341" t="s">
        <v>374</v>
      </c>
      <c r="P341" t="s">
        <v>369</v>
      </c>
      <c r="Q341" t="s">
        <v>370</v>
      </c>
      <c r="R341" t="b">
        <f t="shared" si="5"/>
        <v>1</v>
      </c>
    </row>
    <row r="342" spans="1:18" x14ac:dyDescent="0.3">
      <c r="A342">
        <v>341</v>
      </c>
      <c r="B342" t="s">
        <v>34</v>
      </c>
      <c r="C342" t="s">
        <v>280</v>
      </c>
      <c r="D342" t="s">
        <v>286</v>
      </c>
      <c r="E342" t="s">
        <v>120</v>
      </c>
      <c r="F342" s="32">
        <v>4.3223896560000002E-3</v>
      </c>
      <c r="G342" t="s">
        <v>374</v>
      </c>
      <c r="H342" t="s">
        <v>369</v>
      </c>
      <c r="I342" t="s">
        <v>370</v>
      </c>
      <c r="J342" t="s">
        <v>34</v>
      </c>
      <c r="K342" t="s">
        <v>280</v>
      </c>
      <c r="L342" t="s">
        <v>286</v>
      </c>
      <c r="M342" t="s">
        <v>120</v>
      </c>
      <c r="N342" s="32">
        <v>4.3223896560000002E-3</v>
      </c>
      <c r="O342" t="s">
        <v>374</v>
      </c>
      <c r="P342" t="s">
        <v>369</v>
      </c>
      <c r="Q342" t="s">
        <v>370</v>
      </c>
      <c r="R342" t="b">
        <f t="shared" si="5"/>
        <v>1</v>
      </c>
    </row>
    <row r="343" spans="1:18" x14ac:dyDescent="0.3">
      <c r="A343">
        <v>342</v>
      </c>
      <c r="B343" t="s">
        <v>35</v>
      </c>
      <c r="C343" t="s">
        <v>71</v>
      </c>
      <c r="D343" t="s">
        <v>339</v>
      </c>
      <c r="E343" t="s">
        <v>70</v>
      </c>
      <c r="F343" s="32">
        <v>9.4468085106382979E-2</v>
      </c>
      <c r="G343" t="s">
        <v>368</v>
      </c>
      <c r="H343" t="s">
        <v>369</v>
      </c>
      <c r="I343" t="s">
        <v>370</v>
      </c>
      <c r="J343" t="s">
        <v>35</v>
      </c>
      <c r="K343" t="s">
        <v>71</v>
      </c>
      <c r="L343" t="s">
        <v>339</v>
      </c>
      <c r="M343" t="s">
        <v>70</v>
      </c>
      <c r="N343" s="32">
        <v>9.4468085106382979E-2</v>
      </c>
      <c r="O343" t="s">
        <v>368</v>
      </c>
      <c r="P343" t="s">
        <v>369</v>
      </c>
      <c r="Q343" t="s">
        <v>370</v>
      </c>
      <c r="R343" t="b">
        <f t="shared" si="5"/>
        <v>1</v>
      </c>
    </row>
    <row r="344" spans="1:18" x14ac:dyDescent="0.3">
      <c r="A344">
        <v>343</v>
      </c>
      <c r="B344" t="s">
        <v>35</v>
      </c>
      <c r="C344" t="s">
        <v>71</v>
      </c>
      <c r="D344" t="s">
        <v>222</v>
      </c>
      <c r="E344" t="s">
        <v>70</v>
      </c>
      <c r="F344" s="32">
        <v>8.5390070921985819E-2</v>
      </c>
      <c r="G344" t="s">
        <v>368</v>
      </c>
      <c r="H344" t="s">
        <v>369</v>
      </c>
      <c r="I344" t="s">
        <v>370</v>
      </c>
      <c r="J344" t="s">
        <v>35</v>
      </c>
      <c r="K344" t="s">
        <v>71</v>
      </c>
      <c r="L344" t="s">
        <v>222</v>
      </c>
      <c r="M344" t="s">
        <v>70</v>
      </c>
      <c r="N344" s="32">
        <v>8.5390070921985819E-2</v>
      </c>
      <c r="O344" t="s">
        <v>368</v>
      </c>
      <c r="P344" t="s">
        <v>369</v>
      </c>
      <c r="Q344" t="s">
        <v>370</v>
      </c>
      <c r="R344" t="b">
        <f t="shared" si="5"/>
        <v>1</v>
      </c>
    </row>
    <row r="345" spans="1:18" x14ac:dyDescent="0.3">
      <c r="A345">
        <v>344</v>
      </c>
      <c r="B345" t="s">
        <v>35</v>
      </c>
      <c r="C345" t="s">
        <v>71</v>
      </c>
      <c r="D345" t="s">
        <v>340</v>
      </c>
      <c r="E345" t="s">
        <v>70</v>
      </c>
      <c r="F345" s="32">
        <v>8.085106382978724E-2</v>
      </c>
      <c r="G345" t="s">
        <v>368</v>
      </c>
      <c r="H345" t="s">
        <v>369</v>
      </c>
      <c r="I345" t="s">
        <v>370</v>
      </c>
      <c r="J345" t="s">
        <v>35</v>
      </c>
      <c r="K345" t="s">
        <v>71</v>
      </c>
      <c r="L345" t="s">
        <v>340</v>
      </c>
      <c r="M345" t="s">
        <v>70</v>
      </c>
      <c r="N345" s="32">
        <v>8.085106382978724E-2</v>
      </c>
      <c r="O345" t="s">
        <v>368</v>
      </c>
      <c r="P345" t="s">
        <v>369</v>
      </c>
      <c r="Q345" t="s">
        <v>370</v>
      </c>
      <c r="R345" t="b">
        <f t="shared" si="5"/>
        <v>1</v>
      </c>
    </row>
    <row r="346" spans="1:18" x14ac:dyDescent="0.3">
      <c r="A346">
        <v>345</v>
      </c>
      <c r="B346" t="s">
        <v>35</v>
      </c>
      <c r="C346" t="s">
        <v>71</v>
      </c>
      <c r="D346" t="s">
        <v>341</v>
      </c>
      <c r="E346" t="s">
        <v>70</v>
      </c>
      <c r="F346" s="32">
        <v>0.11276595744680851</v>
      </c>
      <c r="G346" t="s">
        <v>368</v>
      </c>
      <c r="H346" t="s">
        <v>369</v>
      </c>
      <c r="I346" t="s">
        <v>370</v>
      </c>
      <c r="J346" t="s">
        <v>35</v>
      </c>
      <c r="K346" t="s">
        <v>71</v>
      </c>
      <c r="L346" t="s">
        <v>341</v>
      </c>
      <c r="M346" t="s">
        <v>70</v>
      </c>
      <c r="N346" s="32">
        <v>0.11276595744680851</v>
      </c>
      <c r="O346" t="s">
        <v>368</v>
      </c>
      <c r="P346" t="s">
        <v>369</v>
      </c>
      <c r="Q346" t="s">
        <v>370</v>
      </c>
      <c r="R346" t="b">
        <f t="shared" si="5"/>
        <v>1</v>
      </c>
    </row>
    <row r="347" spans="1:18" x14ac:dyDescent="0.3">
      <c r="A347">
        <v>346</v>
      </c>
      <c r="B347" t="s">
        <v>35</v>
      </c>
      <c r="C347" t="s">
        <v>71</v>
      </c>
      <c r="D347" t="s">
        <v>342</v>
      </c>
      <c r="E347" t="s">
        <v>70</v>
      </c>
      <c r="F347" s="32">
        <v>0.1114406779661017</v>
      </c>
      <c r="G347" t="s">
        <v>368</v>
      </c>
      <c r="H347" t="s">
        <v>369</v>
      </c>
      <c r="I347" t="s">
        <v>370</v>
      </c>
      <c r="J347" t="s">
        <v>35</v>
      </c>
      <c r="K347" t="s">
        <v>71</v>
      </c>
      <c r="L347" t="s">
        <v>342</v>
      </c>
      <c r="M347" t="s">
        <v>70</v>
      </c>
      <c r="N347" s="32">
        <v>0.1114406779661017</v>
      </c>
      <c r="O347" t="s">
        <v>368</v>
      </c>
      <c r="P347" t="s">
        <v>369</v>
      </c>
      <c r="Q347" t="s">
        <v>370</v>
      </c>
      <c r="R347" t="b">
        <f t="shared" si="5"/>
        <v>1</v>
      </c>
    </row>
    <row r="348" spans="1:18" x14ac:dyDescent="0.3">
      <c r="A348">
        <v>347</v>
      </c>
      <c r="B348" t="s">
        <v>35</v>
      </c>
      <c r="C348" t="s">
        <v>71</v>
      </c>
      <c r="D348" t="s">
        <v>343</v>
      </c>
      <c r="E348" t="s">
        <v>70</v>
      </c>
      <c r="F348" s="32">
        <v>0.10042372881355932</v>
      </c>
      <c r="G348" t="s">
        <v>368</v>
      </c>
      <c r="H348" t="s">
        <v>369</v>
      </c>
      <c r="I348" t="s">
        <v>370</v>
      </c>
      <c r="J348" t="s">
        <v>35</v>
      </c>
      <c r="K348" t="s">
        <v>71</v>
      </c>
      <c r="L348" t="s">
        <v>343</v>
      </c>
      <c r="M348" t="s">
        <v>70</v>
      </c>
      <c r="N348" s="32">
        <v>0.10042372881355932</v>
      </c>
      <c r="O348" t="s">
        <v>368</v>
      </c>
      <c r="P348" t="s">
        <v>369</v>
      </c>
      <c r="Q348" t="s">
        <v>370</v>
      </c>
      <c r="R348" t="b">
        <f t="shared" si="5"/>
        <v>1</v>
      </c>
    </row>
    <row r="349" spans="1:18" x14ac:dyDescent="0.3">
      <c r="A349">
        <v>348</v>
      </c>
      <c r="B349" t="s">
        <v>35</v>
      </c>
      <c r="C349" t="s">
        <v>71</v>
      </c>
      <c r="D349" t="s">
        <v>344</v>
      </c>
      <c r="E349" t="s">
        <v>70</v>
      </c>
      <c r="F349" s="32">
        <v>9.4915254237288138E-2</v>
      </c>
      <c r="G349" t="s">
        <v>368</v>
      </c>
      <c r="H349" t="s">
        <v>369</v>
      </c>
      <c r="I349" t="s">
        <v>370</v>
      </c>
      <c r="J349" t="s">
        <v>35</v>
      </c>
      <c r="K349" t="s">
        <v>71</v>
      </c>
      <c r="L349" t="s">
        <v>344</v>
      </c>
      <c r="M349" t="s">
        <v>70</v>
      </c>
      <c r="N349" s="32">
        <v>9.4915254237288138E-2</v>
      </c>
      <c r="O349" t="s">
        <v>368</v>
      </c>
      <c r="P349" t="s">
        <v>369</v>
      </c>
      <c r="Q349" t="s">
        <v>370</v>
      </c>
      <c r="R349" t="b">
        <f t="shared" si="5"/>
        <v>1</v>
      </c>
    </row>
    <row r="350" spans="1:18" x14ac:dyDescent="0.3">
      <c r="A350">
        <v>349</v>
      </c>
      <c r="B350" t="s">
        <v>35</v>
      </c>
      <c r="C350" t="s">
        <v>71</v>
      </c>
      <c r="D350" t="s">
        <v>345</v>
      </c>
      <c r="E350" t="s">
        <v>70</v>
      </c>
      <c r="F350" s="32">
        <v>0.13305084745762713</v>
      </c>
      <c r="G350" t="s">
        <v>368</v>
      </c>
      <c r="H350" t="s">
        <v>369</v>
      </c>
      <c r="I350" t="s">
        <v>370</v>
      </c>
      <c r="J350" t="s">
        <v>35</v>
      </c>
      <c r="K350" t="s">
        <v>71</v>
      </c>
      <c r="L350" t="s">
        <v>345</v>
      </c>
      <c r="M350" t="s">
        <v>70</v>
      </c>
      <c r="N350" s="32">
        <v>0.13305084745762713</v>
      </c>
      <c r="O350" t="s">
        <v>368</v>
      </c>
      <c r="P350" t="s">
        <v>369</v>
      </c>
      <c r="Q350" t="s">
        <v>370</v>
      </c>
      <c r="R350" t="b">
        <f t="shared" si="5"/>
        <v>1</v>
      </c>
    </row>
    <row r="351" spans="1:18" x14ac:dyDescent="0.3">
      <c r="A351">
        <v>350</v>
      </c>
      <c r="B351" t="s">
        <v>35</v>
      </c>
      <c r="C351" t="s">
        <v>71</v>
      </c>
      <c r="D351" t="s">
        <v>346</v>
      </c>
      <c r="E351" t="s">
        <v>70</v>
      </c>
      <c r="F351" s="32">
        <v>0.1287739423456567</v>
      </c>
      <c r="G351" t="s">
        <v>368</v>
      </c>
      <c r="H351" t="s">
        <v>369</v>
      </c>
      <c r="I351" t="s">
        <v>370</v>
      </c>
      <c r="J351" t="s">
        <v>35</v>
      </c>
      <c r="K351" t="s">
        <v>71</v>
      </c>
      <c r="L351" t="s">
        <v>346</v>
      </c>
      <c r="M351" t="s">
        <v>70</v>
      </c>
      <c r="N351" s="32">
        <v>0.1287739423456567</v>
      </c>
      <c r="O351" t="s">
        <v>368</v>
      </c>
      <c r="P351" t="s">
        <v>369</v>
      </c>
      <c r="Q351" t="s">
        <v>370</v>
      </c>
      <c r="R351" t="b">
        <f t="shared" si="5"/>
        <v>1</v>
      </c>
    </row>
    <row r="352" spans="1:18" x14ac:dyDescent="0.3">
      <c r="A352">
        <v>351</v>
      </c>
      <c r="B352" t="s">
        <v>35</v>
      </c>
      <c r="C352" t="s">
        <v>71</v>
      </c>
      <c r="D352" t="s">
        <v>347</v>
      </c>
      <c r="E352" t="s">
        <v>70</v>
      </c>
      <c r="F352" s="32">
        <v>0.1027905240442019</v>
      </c>
      <c r="G352" t="s">
        <v>368</v>
      </c>
      <c r="H352" t="s">
        <v>369</v>
      </c>
      <c r="I352" t="s">
        <v>370</v>
      </c>
      <c r="J352" t="s">
        <v>35</v>
      </c>
      <c r="K352" t="s">
        <v>71</v>
      </c>
      <c r="L352" t="s">
        <v>347</v>
      </c>
      <c r="M352" t="s">
        <v>70</v>
      </c>
      <c r="N352" s="32">
        <v>0.1027905240442019</v>
      </c>
      <c r="O352" t="s">
        <v>368</v>
      </c>
      <c r="P352" t="s">
        <v>369</v>
      </c>
      <c r="Q352" t="s">
        <v>370</v>
      </c>
      <c r="R352" t="b">
        <f t="shared" si="5"/>
        <v>1</v>
      </c>
    </row>
    <row r="353" spans="1:18" x14ac:dyDescent="0.3">
      <c r="A353">
        <v>352</v>
      </c>
      <c r="B353" t="s">
        <v>35</v>
      </c>
      <c r="C353" t="s">
        <v>71</v>
      </c>
      <c r="D353" t="s">
        <v>348</v>
      </c>
      <c r="E353" t="s">
        <v>70</v>
      </c>
      <c r="F353" s="32">
        <v>8.9798814893474493E-2</v>
      </c>
      <c r="G353" t="s">
        <v>368</v>
      </c>
      <c r="H353" t="s">
        <v>369</v>
      </c>
      <c r="I353" t="s">
        <v>370</v>
      </c>
      <c r="J353" t="s">
        <v>35</v>
      </c>
      <c r="K353" t="s">
        <v>71</v>
      </c>
      <c r="L353" t="s">
        <v>348</v>
      </c>
      <c r="M353" t="s">
        <v>70</v>
      </c>
      <c r="N353" s="32">
        <v>8.9798814893474493E-2</v>
      </c>
      <c r="O353" t="s">
        <v>368</v>
      </c>
      <c r="P353" t="s">
        <v>369</v>
      </c>
      <c r="Q353" t="s">
        <v>370</v>
      </c>
      <c r="R353" t="b">
        <f t="shared" si="5"/>
        <v>1</v>
      </c>
    </row>
    <row r="354" spans="1:18" x14ac:dyDescent="0.3">
      <c r="A354">
        <v>353</v>
      </c>
      <c r="B354" t="s">
        <v>35</v>
      </c>
      <c r="C354" t="s">
        <v>71</v>
      </c>
      <c r="D354" t="s">
        <v>349</v>
      </c>
      <c r="E354" t="s">
        <v>70</v>
      </c>
      <c r="F354" s="32">
        <v>0.15038411183718209</v>
      </c>
      <c r="G354" t="s">
        <v>368</v>
      </c>
      <c r="H354" t="s">
        <v>369</v>
      </c>
      <c r="I354" t="s">
        <v>370</v>
      </c>
      <c r="J354" t="s">
        <v>35</v>
      </c>
      <c r="K354" t="s">
        <v>71</v>
      </c>
      <c r="L354" t="s">
        <v>349</v>
      </c>
      <c r="M354" t="s">
        <v>70</v>
      </c>
      <c r="N354" s="32">
        <v>0.15038411183718209</v>
      </c>
      <c r="O354" t="s">
        <v>368</v>
      </c>
      <c r="P354" t="s">
        <v>369</v>
      </c>
      <c r="Q354" t="s">
        <v>370</v>
      </c>
      <c r="R354" t="b">
        <f t="shared" si="5"/>
        <v>1</v>
      </c>
    </row>
    <row r="355" spans="1:18" x14ac:dyDescent="0.3">
      <c r="A355">
        <v>354</v>
      </c>
      <c r="B355" t="s">
        <v>35</v>
      </c>
      <c r="C355" t="s">
        <v>71</v>
      </c>
      <c r="D355" t="s">
        <v>350</v>
      </c>
      <c r="E355" t="s">
        <v>70</v>
      </c>
      <c r="F355" s="32">
        <v>0.14345991561181434</v>
      </c>
      <c r="G355" t="s">
        <v>368</v>
      </c>
      <c r="H355" t="s">
        <v>369</v>
      </c>
      <c r="I355" t="s">
        <v>370</v>
      </c>
      <c r="J355" t="s">
        <v>35</v>
      </c>
      <c r="K355" t="s">
        <v>71</v>
      </c>
      <c r="L355" t="s">
        <v>350</v>
      </c>
      <c r="M355" t="s">
        <v>70</v>
      </c>
      <c r="N355" s="32">
        <v>0.14345991561181434</v>
      </c>
      <c r="O355" t="s">
        <v>368</v>
      </c>
      <c r="P355" t="s">
        <v>369</v>
      </c>
      <c r="Q355" t="s">
        <v>370</v>
      </c>
      <c r="R355" t="b">
        <f t="shared" si="5"/>
        <v>1</v>
      </c>
    </row>
    <row r="356" spans="1:18" x14ac:dyDescent="0.3">
      <c r="A356">
        <v>355</v>
      </c>
      <c r="B356" t="s">
        <v>35</v>
      </c>
      <c r="C356" t="s">
        <v>71</v>
      </c>
      <c r="D356" t="s">
        <v>351</v>
      </c>
      <c r="E356" t="s">
        <v>70</v>
      </c>
      <c r="F356" s="32">
        <v>0.12911392405063291</v>
      </c>
      <c r="G356" t="s">
        <v>368</v>
      </c>
      <c r="H356" t="s">
        <v>369</v>
      </c>
      <c r="I356" t="s">
        <v>370</v>
      </c>
      <c r="J356" t="s">
        <v>35</v>
      </c>
      <c r="K356" t="s">
        <v>71</v>
      </c>
      <c r="L356" t="s">
        <v>351</v>
      </c>
      <c r="M356" t="s">
        <v>70</v>
      </c>
      <c r="N356" s="32">
        <v>0.12911392405063291</v>
      </c>
      <c r="O356" t="s">
        <v>368</v>
      </c>
      <c r="P356" t="s">
        <v>369</v>
      </c>
      <c r="Q356" t="s">
        <v>370</v>
      </c>
      <c r="R356" t="b">
        <f t="shared" si="5"/>
        <v>1</v>
      </c>
    </row>
    <row r="357" spans="1:18" x14ac:dyDescent="0.3">
      <c r="A357">
        <v>356</v>
      </c>
      <c r="B357" t="s">
        <v>35</v>
      </c>
      <c r="C357" t="s">
        <v>71</v>
      </c>
      <c r="D357" t="s">
        <v>352</v>
      </c>
      <c r="E357" t="s">
        <v>70</v>
      </c>
      <c r="F357" s="32">
        <v>0.1219409282700422</v>
      </c>
      <c r="G357" t="s">
        <v>368</v>
      </c>
      <c r="H357" t="s">
        <v>369</v>
      </c>
      <c r="I357" t="s">
        <v>370</v>
      </c>
      <c r="J357" t="s">
        <v>35</v>
      </c>
      <c r="K357" t="s">
        <v>71</v>
      </c>
      <c r="L357" t="s">
        <v>352</v>
      </c>
      <c r="M357" t="s">
        <v>70</v>
      </c>
      <c r="N357" s="32">
        <v>0.1219409282700422</v>
      </c>
      <c r="O357" t="s">
        <v>368</v>
      </c>
      <c r="P357" t="s">
        <v>369</v>
      </c>
      <c r="Q357" t="s">
        <v>370</v>
      </c>
      <c r="R357" t="b">
        <f t="shared" si="5"/>
        <v>1</v>
      </c>
    </row>
    <row r="358" spans="1:18" x14ac:dyDescent="0.3">
      <c r="A358">
        <v>357</v>
      </c>
      <c r="B358" t="s">
        <v>35</v>
      </c>
      <c r="C358" t="s">
        <v>71</v>
      </c>
      <c r="D358" t="s">
        <v>353</v>
      </c>
      <c r="E358" t="s">
        <v>70</v>
      </c>
      <c r="F358" s="32">
        <v>0.17215189873417722</v>
      </c>
      <c r="G358" t="s">
        <v>368</v>
      </c>
      <c r="H358" t="s">
        <v>369</v>
      </c>
      <c r="I358" t="s">
        <v>370</v>
      </c>
      <c r="J358" t="s">
        <v>35</v>
      </c>
      <c r="K358" t="s">
        <v>71</v>
      </c>
      <c r="L358" t="s">
        <v>353</v>
      </c>
      <c r="M358" t="s">
        <v>70</v>
      </c>
      <c r="N358" s="32">
        <v>0.17215189873417722</v>
      </c>
      <c r="O358" t="s">
        <v>368</v>
      </c>
      <c r="P358" t="s">
        <v>369</v>
      </c>
      <c r="Q358" t="s">
        <v>370</v>
      </c>
      <c r="R358" t="b">
        <f t="shared" si="5"/>
        <v>1</v>
      </c>
    </row>
    <row r="359" spans="1:18" x14ac:dyDescent="0.3">
      <c r="A359">
        <v>358</v>
      </c>
      <c r="B359" t="s">
        <v>35</v>
      </c>
      <c r="C359" t="s">
        <v>71</v>
      </c>
      <c r="D359" t="s">
        <v>354</v>
      </c>
      <c r="E359" t="s">
        <v>70</v>
      </c>
      <c r="F359" s="32">
        <v>0.16848388945072176</v>
      </c>
      <c r="G359" t="s">
        <v>368</v>
      </c>
      <c r="H359" t="s">
        <v>369</v>
      </c>
      <c r="I359" t="s">
        <v>370</v>
      </c>
      <c r="J359" t="s">
        <v>35</v>
      </c>
      <c r="K359" t="s">
        <v>71</v>
      </c>
      <c r="L359" t="s">
        <v>354</v>
      </c>
      <c r="M359" t="s">
        <v>70</v>
      </c>
      <c r="N359" s="32">
        <v>0.16848388945072176</v>
      </c>
      <c r="O359" t="s">
        <v>368</v>
      </c>
      <c r="P359" t="s">
        <v>369</v>
      </c>
      <c r="Q359" t="s">
        <v>370</v>
      </c>
      <c r="R359" t="b">
        <f t="shared" si="5"/>
        <v>1</v>
      </c>
    </row>
    <row r="360" spans="1:18" x14ac:dyDescent="0.3">
      <c r="A360">
        <v>359</v>
      </c>
      <c r="B360" t="s">
        <v>35</v>
      </c>
      <c r="C360" t="s">
        <v>71</v>
      </c>
      <c r="D360" t="s">
        <v>355</v>
      </c>
      <c r="E360" t="s">
        <v>70</v>
      </c>
      <c r="F360" s="32">
        <v>0.15332599471387964</v>
      </c>
      <c r="G360" t="s">
        <v>368</v>
      </c>
      <c r="H360" t="s">
        <v>369</v>
      </c>
      <c r="I360" t="s">
        <v>370</v>
      </c>
      <c r="J360" t="s">
        <v>35</v>
      </c>
      <c r="K360" t="s">
        <v>71</v>
      </c>
      <c r="L360" t="s">
        <v>355</v>
      </c>
      <c r="M360" t="s">
        <v>70</v>
      </c>
      <c r="N360" s="32">
        <v>0.15332599471387964</v>
      </c>
      <c r="O360" t="s">
        <v>368</v>
      </c>
      <c r="P360" t="s">
        <v>369</v>
      </c>
      <c r="Q360" t="s">
        <v>370</v>
      </c>
      <c r="R360" t="b">
        <f t="shared" si="5"/>
        <v>1</v>
      </c>
    </row>
    <row r="361" spans="1:18" x14ac:dyDescent="0.3">
      <c r="A361">
        <v>360</v>
      </c>
      <c r="B361" t="s">
        <v>35</v>
      </c>
      <c r="C361" t="s">
        <v>71</v>
      </c>
      <c r="D361" t="s">
        <v>356</v>
      </c>
      <c r="E361" t="s">
        <v>70</v>
      </c>
      <c r="F361" s="32">
        <v>0.1457470473454586</v>
      </c>
      <c r="G361" t="s">
        <v>368</v>
      </c>
      <c r="H361" t="s">
        <v>369</v>
      </c>
      <c r="I361" t="s">
        <v>370</v>
      </c>
      <c r="J361" t="s">
        <v>35</v>
      </c>
      <c r="K361" t="s">
        <v>71</v>
      </c>
      <c r="L361" t="s">
        <v>356</v>
      </c>
      <c r="M361" t="s">
        <v>70</v>
      </c>
      <c r="N361" s="32">
        <v>0.1457470473454586</v>
      </c>
      <c r="O361" t="s">
        <v>368</v>
      </c>
      <c r="P361" t="s">
        <v>369</v>
      </c>
      <c r="Q361" t="s">
        <v>370</v>
      </c>
      <c r="R361" t="b">
        <f t="shared" si="5"/>
        <v>1</v>
      </c>
    </row>
    <row r="362" spans="1:18" x14ac:dyDescent="0.3">
      <c r="A362">
        <v>361</v>
      </c>
      <c r="B362" t="s">
        <v>35</v>
      </c>
      <c r="C362" t="s">
        <v>71</v>
      </c>
      <c r="D362" t="s">
        <v>357</v>
      </c>
      <c r="E362" t="s">
        <v>70</v>
      </c>
      <c r="F362" s="32">
        <v>0.19879967892440592</v>
      </c>
      <c r="G362" t="s">
        <v>368</v>
      </c>
      <c r="H362" t="s">
        <v>369</v>
      </c>
      <c r="I362" t="s">
        <v>370</v>
      </c>
      <c r="J362" t="s">
        <v>35</v>
      </c>
      <c r="K362" t="s">
        <v>71</v>
      </c>
      <c r="L362" t="s">
        <v>357</v>
      </c>
      <c r="M362" t="s">
        <v>70</v>
      </c>
      <c r="N362" s="32">
        <v>0.19879967892440592</v>
      </c>
      <c r="O362" t="s">
        <v>368</v>
      </c>
      <c r="P362" t="s">
        <v>369</v>
      </c>
      <c r="Q362" t="s">
        <v>370</v>
      </c>
      <c r="R362" t="b">
        <f t="shared" si="5"/>
        <v>1</v>
      </c>
    </row>
    <row r="363" spans="1:18" x14ac:dyDescent="0.3">
      <c r="A363">
        <v>362</v>
      </c>
      <c r="B363" t="s">
        <v>35</v>
      </c>
      <c r="C363" t="s">
        <v>71</v>
      </c>
      <c r="D363" t="s">
        <v>358</v>
      </c>
      <c r="E363" t="s">
        <v>70</v>
      </c>
      <c r="F363" s="32">
        <v>0.16932773109243698</v>
      </c>
      <c r="G363" t="s">
        <v>368</v>
      </c>
      <c r="H363" t="s">
        <v>369</v>
      </c>
      <c r="I363" t="s">
        <v>370</v>
      </c>
      <c r="J363" t="s">
        <v>35</v>
      </c>
      <c r="K363" t="s">
        <v>71</v>
      </c>
      <c r="L363" t="s">
        <v>358</v>
      </c>
      <c r="M363" t="s">
        <v>70</v>
      </c>
      <c r="N363" s="32">
        <v>0.16932773109243698</v>
      </c>
      <c r="O363" t="s">
        <v>368</v>
      </c>
      <c r="P363" t="s">
        <v>369</v>
      </c>
      <c r="Q363" t="s">
        <v>370</v>
      </c>
      <c r="R363" t="b">
        <f t="shared" si="5"/>
        <v>1</v>
      </c>
    </row>
    <row r="364" spans="1:18" x14ac:dyDescent="0.3">
      <c r="A364">
        <v>363</v>
      </c>
      <c r="B364" t="s">
        <v>35</v>
      </c>
      <c r="C364" t="s">
        <v>71</v>
      </c>
      <c r="D364" t="s">
        <v>359</v>
      </c>
      <c r="E364" t="s">
        <v>70</v>
      </c>
      <c r="F364" s="32">
        <v>0.1522408963585434</v>
      </c>
      <c r="G364" t="s">
        <v>368</v>
      </c>
      <c r="H364" t="s">
        <v>369</v>
      </c>
      <c r="I364" t="s">
        <v>370</v>
      </c>
      <c r="J364" t="s">
        <v>35</v>
      </c>
      <c r="K364" t="s">
        <v>71</v>
      </c>
      <c r="L364" t="s">
        <v>359</v>
      </c>
      <c r="M364" t="s">
        <v>70</v>
      </c>
      <c r="N364" s="32">
        <v>0.1522408963585434</v>
      </c>
      <c r="O364" t="s">
        <v>368</v>
      </c>
      <c r="P364" t="s">
        <v>369</v>
      </c>
      <c r="Q364" t="s">
        <v>370</v>
      </c>
      <c r="R364" t="b">
        <f t="shared" si="5"/>
        <v>1</v>
      </c>
    </row>
    <row r="365" spans="1:18" x14ac:dyDescent="0.3">
      <c r="A365">
        <v>364</v>
      </c>
      <c r="B365" t="s">
        <v>35</v>
      </c>
      <c r="C365" t="s">
        <v>71</v>
      </c>
      <c r="D365" t="s">
        <v>360</v>
      </c>
      <c r="E365" t="s">
        <v>70</v>
      </c>
      <c r="F365" s="32">
        <v>0.14369747899159663</v>
      </c>
      <c r="G365" t="s">
        <v>368</v>
      </c>
      <c r="H365" t="s">
        <v>369</v>
      </c>
      <c r="I365" t="s">
        <v>370</v>
      </c>
      <c r="J365" t="s">
        <v>35</v>
      </c>
      <c r="K365" t="s">
        <v>71</v>
      </c>
      <c r="L365" t="s">
        <v>360</v>
      </c>
      <c r="M365" t="s">
        <v>70</v>
      </c>
      <c r="N365" s="32">
        <v>0.14369747899159663</v>
      </c>
      <c r="O365" t="s">
        <v>368</v>
      </c>
      <c r="P365" t="s">
        <v>369</v>
      </c>
      <c r="Q365" t="s">
        <v>370</v>
      </c>
      <c r="R365" t="b">
        <f t="shared" si="5"/>
        <v>1</v>
      </c>
    </row>
    <row r="366" spans="1:18" x14ac:dyDescent="0.3">
      <c r="A366">
        <v>365</v>
      </c>
      <c r="B366" t="s">
        <v>35</v>
      </c>
      <c r="C366" t="s">
        <v>71</v>
      </c>
      <c r="D366" t="s">
        <v>361</v>
      </c>
      <c r="E366" t="s">
        <v>70</v>
      </c>
      <c r="F366" s="32">
        <v>0.20336134453781513</v>
      </c>
      <c r="G366" t="s">
        <v>368</v>
      </c>
      <c r="H366" t="s">
        <v>369</v>
      </c>
      <c r="I366" t="s">
        <v>370</v>
      </c>
      <c r="J366" t="s">
        <v>35</v>
      </c>
      <c r="K366" t="s">
        <v>71</v>
      </c>
      <c r="L366" t="s">
        <v>361</v>
      </c>
      <c r="M366" t="s">
        <v>70</v>
      </c>
      <c r="N366" s="32">
        <v>0.20336134453781513</v>
      </c>
      <c r="O366" t="s">
        <v>368</v>
      </c>
      <c r="P366" t="s">
        <v>369</v>
      </c>
      <c r="Q366" t="s">
        <v>370</v>
      </c>
      <c r="R366" t="b">
        <f t="shared" si="5"/>
        <v>1</v>
      </c>
    </row>
    <row r="367" spans="1:18" x14ac:dyDescent="0.3">
      <c r="A367">
        <v>366</v>
      </c>
      <c r="B367" t="s">
        <v>35</v>
      </c>
      <c r="C367" t="s">
        <v>71</v>
      </c>
      <c r="D367" t="s">
        <v>362</v>
      </c>
      <c r="E367" t="s">
        <v>70</v>
      </c>
      <c r="F367" s="32">
        <v>0.20336134453781513</v>
      </c>
      <c r="G367" t="s">
        <v>368</v>
      </c>
      <c r="H367" t="s">
        <v>369</v>
      </c>
      <c r="I367" t="s">
        <v>370</v>
      </c>
      <c r="J367" t="s">
        <v>35</v>
      </c>
      <c r="K367" t="s">
        <v>71</v>
      </c>
      <c r="L367" t="s">
        <v>362</v>
      </c>
      <c r="M367" t="s">
        <v>70</v>
      </c>
      <c r="N367" s="32">
        <v>0.20336134453781513</v>
      </c>
      <c r="O367" t="s">
        <v>368</v>
      </c>
      <c r="P367" t="s">
        <v>369</v>
      </c>
      <c r="Q367" t="s">
        <v>370</v>
      </c>
      <c r="R367" t="b">
        <f t="shared" si="5"/>
        <v>1</v>
      </c>
    </row>
    <row r="368" spans="1:18" x14ac:dyDescent="0.3">
      <c r="A368">
        <v>367</v>
      </c>
      <c r="B368" t="s">
        <v>35</v>
      </c>
      <c r="C368" t="s">
        <v>71</v>
      </c>
      <c r="D368" t="s">
        <v>363</v>
      </c>
      <c r="E368" t="s">
        <v>70</v>
      </c>
      <c r="F368" s="32">
        <v>0.24390000000000001</v>
      </c>
      <c r="G368" t="s">
        <v>368</v>
      </c>
      <c r="H368" t="s">
        <v>369</v>
      </c>
      <c r="I368" t="s">
        <v>370</v>
      </c>
      <c r="J368" t="s">
        <v>35</v>
      </c>
      <c r="K368" t="s">
        <v>71</v>
      </c>
      <c r="L368" t="s">
        <v>363</v>
      </c>
      <c r="M368" t="s">
        <v>70</v>
      </c>
      <c r="N368" s="32">
        <v>0.24390000000000001</v>
      </c>
      <c r="O368" t="s">
        <v>368</v>
      </c>
      <c r="P368" t="s">
        <v>369</v>
      </c>
      <c r="Q368" t="s">
        <v>370</v>
      </c>
      <c r="R368" t="b">
        <f t="shared" si="5"/>
        <v>1</v>
      </c>
    </row>
    <row r="369" spans="1:18" x14ac:dyDescent="0.3">
      <c r="A369">
        <v>368</v>
      </c>
      <c r="B369" t="s">
        <v>35</v>
      </c>
      <c r="C369" t="s">
        <v>35</v>
      </c>
      <c r="D369" t="s">
        <v>287</v>
      </c>
      <c r="E369" t="s">
        <v>80</v>
      </c>
      <c r="F369" s="32">
        <v>3.5166879999999998E-2</v>
      </c>
      <c r="G369" t="s">
        <v>373</v>
      </c>
      <c r="H369" t="s">
        <v>369</v>
      </c>
      <c r="I369" t="s">
        <v>370</v>
      </c>
      <c r="J369" t="s">
        <v>35</v>
      </c>
      <c r="K369" t="s">
        <v>35</v>
      </c>
      <c r="L369" t="s">
        <v>287</v>
      </c>
      <c r="M369" t="s">
        <v>80</v>
      </c>
      <c r="N369" s="32">
        <v>3.5166879999999998E-2</v>
      </c>
      <c r="O369" t="s">
        <v>373</v>
      </c>
      <c r="P369" t="s">
        <v>369</v>
      </c>
      <c r="Q369" t="s">
        <v>370</v>
      </c>
      <c r="R369" t="b">
        <f t="shared" si="5"/>
        <v>1</v>
      </c>
    </row>
    <row r="370" spans="1:18" x14ac:dyDescent="0.3">
      <c r="A370">
        <v>369</v>
      </c>
      <c r="B370" t="s">
        <v>35</v>
      </c>
      <c r="C370" t="s">
        <v>35</v>
      </c>
      <c r="D370" t="s">
        <v>288</v>
      </c>
      <c r="E370" t="s">
        <v>80</v>
      </c>
      <c r="F370" s="32">
        <v>0.97494416999999989</v>
      </c>
      <c r="G370" t="s">
        <v>373</v>
      </c>
      <c r="H370" t="s">
        <v>369</v>
      </c>
      <c r="I370" t="s">
        <v>370</v>
      </c>
      <c r="J370" t="s">
        <v>35</v>
      </c>
      <c r="K370" t="s">
        <v>35</v>
      </c>
      <c r="L370" t="s">
        <v>288</v>
      </c>
      <c r="M370" t="s">
        <v>80</v>
      </c>
      <c r="N370" s="32">
        <v>0.97494416999999989</v>
      </c>
      <c r="O370" t="s">
        <v>373</v>
      </c>
      <c r="P370" t="s">
        <v>369</v>
      </c>
      <c r="Q370" t="s">
        <v>370</v>
      </c>
      <c r="R370" t="b">
        <f t="shared" si="5"/>
        <v>1</v>
      </c>
    </row>
    <row r="371" spans="1:18" x14ac:dyDescent="0.3">
      <c r="A371">
        <v>370</v>
      </c>
      <c r="B371" t="s">
        <v>35</v>
      </c>
      <c r="C371" t="s">
        <v>35</v>
      </c>
      <c r="D371" t="s">
        <v>289</v>
      </c>
      <c r="E371" t="s">
        <v>80</v>
      </c>
      <c r="F371" s="32">
        <v>0.29819731187862697</v>
      </c>
      <c r="G371" t="s">
        <v>373</v>
      </c>
      <c r="H371" t="s">
        <v>369</v>
      </c>
      <c r="I371" t="s">
        <v>370</v>
      </c>
      <c r="J371" t="s">
        <v>35</v>
      </c>
      <c r="K371" t="s">
        <v>35</v>
      </c>
      <c r="L371" t="s">
        <v>289</v>
      </c>
      <c r="M371" t="s">
        <v>80</v>
      </c>
      <c r="N371" s="32">
        <v>0.29819731187862697</v>
      </c>
      <c r="O371" t="s">
        <v>373</v>
      </c>
      <c r="P371" t="s">
        <v>369</v>
      </c>
      <c r="Q371" t="s">
        <v>370</v>
      </c>
      <c r="R371" t="b">
        <f t="shared" si="5"/>
        <v>1</v>
      </c>
    </row>
    <row r="372" spans="1:18" x14ac:dyDescent="0.3">
      <c r="A372">
        <v>371</v>
      </c>
      <c r="B372" t="s">
        <v>35</v>
      </c>
      <c r="C372" t="s">
        <v>35</v>
      </c>
      <c r="D372" t="s">
        <v>290</v>
      </c>
      <c r="E372" t="s">
        <v>80</v>
      </c>
      <c r="F372" s="32">
        <v>8.1318985185600007E-3</v>
      </c>
      <c r="G372" t="s">
        <v>373</v>
      </c>
      <c r="H372" t="s">
        <v>369</v>
      </c>
      <c r="I372" t="s">
        <v>370</v>
      </c>
      <c r="J372" t="s">
        <v>35</v>
      </c>
      <c r="K372" t="s">
        <v>35</v>
      </c>
      <c r="L372" t="s">
        <v>290</v>
      </c>
      <c r="M372" t="s">
        <v>80</v>
      </c>
      <c r="N372" s="32">
        <v>8.1318985185600007E-3</v>
      </c>
      <c r="O372" t="s">
        <v>373</v>
      </c>
      <c r="P372" t="s">
        <v>369</v>
      </c>
      <c r="Q372" t="s">
        <v>370</v>
      </c>
      <c r="R372" t="b">
        <f t="shared" si="5"/>
        <v>1</v>
      </c>
    </row>
    <row r="373" spans="1:18" x14ac:dyDescent="0.3">
      <c r="A373">
        <v>372</v>
      </c>
      <c r="B373" t="s">
        <v>35</v>
      </c>
      <c r="C373" t="s">
        <v>35</v>
      </c>
      <c r="D373" t="s">
        <v>291</v>
      </c>
      <c r="E373" t="s">
        <v>80</v>
      </c>
      <c r="F373" s="32">
        <v>5.5579299999999998E-2</v>
      </c>
      <c r="G373" t="s">
        <v>373</v>
      </c>
      <c r="H373" t="s">
        <v>369</v>
      </c>
      <c r="I373" t="s">
        <v>370</v>
      </c>
      <c r="J373" t="s">
        <v>35</v>
      </c>
      <c r="K373" t="s">
        <v>35</v>
      </c>
      <c r="L373" t="s">
        <v>291</v>
      </c>
      <c r="M373" t="s">
        <v>80</v>
      </c>
      <c r="N373" s="32">
        <v>5.5579299999999998E-2</v>
      </c>
      <c r="O373" t="s">
        <v>373</v>
      </c>
      <c r="P373" t="s">
        <v>369</v>
      </c>
      <c r="Q373" t="s">
        <v>370</v>
      </c>
      <c r="R373" t="b">
        <f t="shared" si="5"/>
        <v>1</v>
      </c>
    </row>
    <row r="374" spans="1:18" x14ac:dyDescent="0.3">
      <c r="A374">
        <v>373</v>
      </c>
      <c r="B374" t="s">
        <v>35</v>
      </c>
      <c r="C374" t="s">
        <v>35</v>
      </c>
      <c r="D374" t="s">
        <v>292</v>
      </c>
      <c r="E374" t="s">
        <v>80</v>
      </c>
      <c r="F374" s="32">
        <v>7.8407039999999997E-2</v>
      </c>
      <c r="G374" t="s">
        <v>373</v>
      </c>
      <c r="H374" t="s">
        <v>369</v>
      </c>
      <c r="I374" t="s">
        <v>370</v>
      </c>
      <c r="J374" t="s">
        <v>35</v>
      </c>
      <c r="K374" t="s">
        <v>35</v>
      </c>
      <c r="L374" t="s">
        <v>292</v>
      </c>
      <c r="M374" t="s">
        <v>80</v>
      </c>
      <c r="N374" s="32">
        <v>7.8407039999999997E-2</v>
      </c>
      <c r="O374" t="s">
        <v>373</v>
      </c>
      <c r="P374" t="s">
        <v>369</v>
      </c>
      <c r="Q374" t="s">
        <v>370</v>
      </c>
      <c r="R374" t="b">
        <f t="shared" si="5"/>
        <v>1</v>
      </c>
    </row>
    <row r="375" spans="1:18" x14ac:dyDescent="0.3">
      <c r="A375">
        <v>374</v>
      </c>
      <c r="B375" t="s">
        <v>35</v>
      </c>
      <c r="C375" t="s">
        <v>35</v>
      </c>
      <c r="D375" t="s">
        <v>293</v>
      </c>
      <c r="E375" t="s">
        <v>80</v>
      </c>
      <c r="F375" s="32">
        <v>2.6509103280000001E-2</v>
      </c>
      <c r="G375" t="s">
        <v>373</v>
      </c>
      <c r="H375" t="s">
        <v>369</v>
      </c>
      <c r="I375" t="s">
        <v>370</v>
      </c>
      <c r="J375" t="s">
        <v>35</v>
      </c>
      <c r="K375" t="s">
        <v>35</v>
      </c>
      <c r="L375" t="s">
        <v>293</v>
      </c>
      <c r="M375" t="s">
        <v>80</v>
      </c>
      <c r="N375" s="32">
        <v>2.6509103280000001E-2</v>
      </c>
      <c r="O375" t="s">
        <v>373</v>
      </c>
      <c r="P375" t="s">
        <v>369</v>
      </c>
      <c r="Q375" t="s">
        <v>370</v>
      </c>
      <c r="R375" t="b">
        <f t="shared" si="5"/>
        <v>1</v>
      </c>
    </row>
    <row r="376" spans="1:18" x14ac:dyDescent="0.3">
      <c r="A376">
        <v>375</v>
      </c>
      <c r="B376" t="s">
        <v>35</v>
      </c>
      <c r="C376" t="s">
        <v>35</v>
      </c>
      <c r="D376" t="s">
        <v>294</v>
      </c>
      <c r="E376" t="s">
        <v>80</v>
      </c>
      <c r="F376" s="32">
        <v>0.17416421052631578</v>
      </c>
      <c r="G376" t="s">
        <v>373</v>
      </c>
      <c r="H376" t="s">
        <v>369</v>
      </c>
      <c r="I376" t="s">
        <v>370</v>
      </c>
      <c r="J376" t="s">
        <v>35</v>
      </c>
      <c r="K376" t="s">
        <v>35</v>
      </c>
      <c r="L376" t="s">
        <v>294</v>
      </c>
      <c r="M376" t="s">
        <v>80</v>
      </c>
      <c r="N376" s="32">
        <v>0.17416421052631578</v>
      </c>
      <c r="O376" t="s">
        <v>373</v>
      </c>
      <c r="P376" t="s">
        <v>369</v>
      </c>
      <c r="Q376" t="s">
        <v>370</v>
      </c>
      <c r="R376" t="b">
        <f t="shared" si="5"/>
        <v>1</v>
      </c>
    </row>
    <row r="377" spans="1:18" x14ac:dyDescent="0.3">
      <c r="A377">
        <v>376</v>
      </c>
      <c r="B377" t="s">
        <v>35</v>
      </c>
      <c r="C377" t="s">
        <v>105</v>
      </c>
      <c r="D377" t="s">
        <v>106</v>
      </c>
      <c r="E377" t="s">
        <v>70</v>
      </c>
      <c r="F377" s="32">
        <v>5.2914285714285711E-3</v>
      </c>
      <c r="G377" t="s">
        <v>368</v>
      </c>
      <c r="H377" t="s">
        <v>369</v>
      </c>
      <c r="I377" t="s">
        <v>370</v>
      </c>
      <c r="J377" t="s">
        <v>35</v>
      </c>
      <c r="K377" t="s">
        <v>105</v>
      </c>
      <c r="L377" t="s">
        <v>106</v>
      </c>
      <c r="M377" t="s">
        <v>70</v>
      </c>
      <c r="N377" s="32">
        <v>5.2914285714285711E-3</v>
      </c>
      <c r="O377" t="s">
        <v>368</v>
      </c>
      <c r="P377" t="s">
        <v>369</v>
      </c>
      <c r="Q377" t="s">
        <v>370</v>
      </c>
      <c r="R377" t="b">
        <f t="shared" si="5"/>
        <v>1</v>
      </c>
    </row>
    <row r="378" spans="1:18" x14ac:dyDescent="0.3">
      <c r="A378">
        <v>377</v>
      </c>
      <c r="B378" t="s">
        <v>35</v>
      </c>
      <c r="C378" t="s">
        <v>105</v>
      </c>
      <c r="D378" t="s">
        <v>107</v>
      </c>
      <c r="E378" t="s">
        <v>70</v>
      </c>
      <c r="F378" s="32">
        <v>4.3100000000000005E-3</v>
      </c>
      <c r="G378" t="s">
        <v>368</v>
      </c>
      <c r="H378" t="s">
        <v>369</v>
      </c>
      <c r="I378" t="s">
        <v>370</v>
      </c>
      <c r="J378" t="s">
        <v>35</v>
      </c>
      <c r="K378" t="s">
        <v>105</v>
      </c>
      <c r="L378" t="s">
        <v>107</v>
      </c>
      <c r="M378" t="s">
        <v>70</v>
      </c>
      <c r="N378" s="32">
        <v>4.3100000000000005E-3</v>
      </c>
      <c r="O378" t="s">
        <v>368</v>
      </c>
      <c r="P378" t="s">
        <v>369</v>
      </c>
      <c r="Q378" t="s">
        <v>370</v>
      </c>
      <c r="R378" t="b">
        <f t="shared" si="5"/>
        <v>1</v>
      </c>
    </row>
    <row r="379" spans="1:18" x14ac:dyDescent="0.3">
      <c r="A379">
        <v>378</v>
      </c>
      <c r="B379" t="s">
        <v>35</v>
      </c>
      <c r="C379" t="s">
        <v>105</v>
      </c>
      <c r="D379" t="s">
        <v>108</v>
      </c>
      <c r="E379" t="s">
        <v>70</v>
      </c>
      <c r="F379" s="32">
        <v>3.875E-3</v>
      </c>
      <c r="G379" t="s">
        <v>368</v>
      </c>
      <c r="H379" t="s">
        <v>369</v>
      </c>
      <c r="I379" t="s">
        <v>370</v>
      </c>
      <c r="J379" t="s">
        <v>35</v>
      </c>
      <c r="K379" t="s">
        <v>105</v>
      </c>
      <c r="L379" t="s">
        <v>108</v>
      </c>
      <c r="M379" t="s">
        <v>70</v>
      </c>
      <c r="N379" s="32">
        <v>3.875E-3</v>
      </c>
      <c r="O379" t="s">
        <v>368</v>
      </c>
      <c r="P379" t="s">
        <v>369</v>
      </c>
      <c r="Q379" t="s">
        <v>370</v>
      </c>
      <c r="R379" t="b">
        <f t="shared" si="5"/>
        <v>1</v>
      </c>
    </row>
    <row r="380" spans="1:18" x14ac:dyDescent="0.3">
      <c r="A380">
        <v>379</v>
      </c>
      <c r="B380" t="s">
        <v>35</v>
      </c>
      <c r="C380" t="s">
        <v>105</v>
      </c>
      <c r="D380" t="s">
        <v>109</v>
      </c>
      <c r="E380" t="s">
        <v>70</v>
      </c>
      <c r="F380" s="32">
        <v>8.2699999999999994E-4</v>
      </c>
      <c r="G380" t="s">
        <v>368</v>
      </c>
      <c r="H380" t="s">
        <v>369</v>
      </c>
      <c r="I380" t="s">
        <v>370</v>
      </c>
      <c r="J380" t="s">
        <v>35</v>
      </c>
      <c r="K380" t="s">
        <v>105</v>
      </c>
      <c r="L380" t="s">
        <v>109</v>
      </c>
      <c r="M380" t="s">
        <v>70</v>
      </c>
      <c r="N380" s="32">
        <v>8.2699999999999994E-4</v>
      </c>
      <c r="O380" t="s">
        <v>368</v>
      </c>
      <c r="P380" t="s">
        <v>369</v>
      </c>
      <c r="Q380" t="s">
        <v>370</v>
      </c>
      <c r="R380" t="b">
        <f t="shared" si="5"/>
        <v>1</v>
      </c>
    </row>
    <row r="381" spans="1:18" x14ac:dyDescent="0.3">
      <c r="A381">
        <v>380</v>
      </c>
      <c r="B381" t="s">
        <v>35</v>
      </c>
      <c r="C381" t="s">
        <v>105</v>
      </c>
      <c r="D381" t="s">
        <v>111</v>
      </c>
      <c r="E381" t="s">
        <v>70</v>
      </c>
      <c r="F381" s="32">
        <v>4.1224999999999994E-3</v>
      </c>
      <c r="G381" t="s">
        <v>368</v>
      </c>
      <c r="H381" t="s">
        <v>369</v>
      </c>
      <c r="I381" t="s">
        <v>370</v>
      </c>
      <c r="J381" t="s">
        <v>35</v>
      </c>
      <c r="K381" t="s">
        <v>105</v>
      </c>
      <c r="L381" t="s">
        <v>111</v>
      </c>
      <c r="M381" t="s">
        <v>70</v>
      </c>
      <c r="N381" s="32">
        <v>4.1224999999999994E-3</v>
      </c>
      <c r="O381" t="s">
        <v>368</v>
      </c>
      <c r="P381" t="s">
        <v>369</v>
      </c>
      <c r="Q381" t="s">
        <v>370</v>
      </c>
      <c r="R381" t="b">
        <f t="shared" si="5"/>
        <v>1</v>
      </c>
    </row>
    <row r="382" spans="1:18" x14ac:dyDescent="0.3">
      <c r="A382">
        <v>381</v>
      </c>
      <c r="B382" t="s">
        <v>35</v>
      </c>
      <c r="C382" t="s">
        <v>105</v>
      </c>
      <c r="D382" t="s">
        <v>113</v>
      </c>
      <c r="E382" t="s">
        <v>70</v>
      </c>
      <c r="F382" s="32">
        <v>4.1224999999999994E-3</v>
      </c>
      <c r="G382" t="s">
        <v>368</v>
      </c>
      <c r="H382" t="s">
        <v>369</v>
      </c>
      <c r="I382" t="s">
        <v>370</v>
      </c>
      <c r="J382" t="s">
        <v>35</v>
      </c>
      <c r="K382" t="s">
        <v>105</v>
      </c>
      <c r="L382" t="s">
        <v>113</v>
      </c>
      <c r="M382" t="s">
        <v>70</v>
      </c>
      <c r="N382" s="32">
        <v>4.1224999999999994E-3</v>
      </c>
      <c r="O382" t="s">
        <v>368</v>
      </c>
      <c r="P382" t="s">
        <v>369</v>
      </c>
      <c r="Q382" t="s">
        <v>370</v>
      </c>
      <c r="R382" t="b">
        <f t="shared" si="5"/>
        <v>1</v>
      </c>
    </row>
    <row r="383" spans="1:18" x14ac:dyDescent="0.3">
      <c r="A383">
        <v>382</v>
      </c>
      <c r="B383" t="s">
        <v>36</v>
      </c>
      <c r="C383" t="s">
        <v>295</v>
      </c>
      <c r="D383" t="s">
        <v>296</v>
      </c>
      <c r="E383" t="s">
        <v>120</v>
      </c>
      <c r="F383" s="32">
        <v>27.342006085807494</v>
      </c>
      <c r="G383" t="s">
        <v>374</v>
      </c>
      <c r="H383" t="s">
        <v>369</v>
      </c>
      <c r="I383" t="s">
        <v>370</v>
      </c>
      <c r="J383" t="s">
        <v>36</v>
      </c>
      <c r="K383" t="s">
        <v>295</v>
      </c>
      <c r="L383" t="s">
        <v>296</v>
      </c>
      <c r="M383" t="s">
        <v>120</v>
      </c>
      <c r="N383" s="32">
        <v>27.342006085807494</v>
      </c>
      <c r="O383" t="s">
        <v>374</v>
      </c>
      <c r="P383" t="s">
        <v>369</v>
      </c>
      <c r="Q383" t="s">
        <v>370</v>
      </c>
      <c r="R383" t="b">
        <f t="shared" si="5"/>
        <v>1</v>
      </c>
    </row>
    <row r="384" spans="1:18" x14ac:dyDescent="0.3">
      <c r="A384">
        <v>383</v>
      </c>
      <c r="B384" t="s">
        <v>36</v>
      </c>
      <c r="C384" t="s">
        <v>295</v>
      </c>
      <c r="D384" t="s">
        <v>297</v>
      </c>
      <c r="E384" t="s">
        <v>120</v>
      </c>
      <c r="F384" s="32">
        <v>14.138984144951857</v>
      </c>
      <c r="G384" t="s">
        <v>374</v>
      </c>
      <c r="H384" t="s">
        <v>369</v>
      </c>
      <c r="I384" t="s">
        <v>370</v>
      </c>
      <c r="J384" t="s">
        <v>36</v>
      </c>
      <c r="K384" t="s">
        <v>295</v>
      </c>
      <c r="L384" t="s">
        <v>297</v>
      </c>
      <c r="M384" t="s">
        <v>120</v>
      </c>
      <c r="N384" s="32">
        <v>14.138984144951857</v>
      </c>
      <c r="O384" t="s">
        <v>374</v>
      </c>
      <c r="P384" t="s">
        <v>369</v>
      </c>
      <c r="Q384" t="s">
        <v>370</v>
      </c>
      <c r="R384" t="b">
        <f t="shared" si="5"/>
        <v>1</v>
      </c>
    </row>
    <row r="385" spans="1:18" x14ac:dyDescent="0.3">
      <c r="A385">
        <v>384</v>
      </c>
      <c r="B385" t="s">
        <v>36</v>
      </c>
      <c r="C385" t="s">
        <v>298</v>
      </c>
      <c r="D385" t="s">
        <v>299</v>
      </c>
      <c r="E385" t="s">
        <v>120</v>
      </c>
      <c r="F385" s="32">
        <v>0.23309960268868429</v>
      </c>
      <c r="G385" t="s">
        <v>374</v>
      </c>
      <c r="H385" t="s">
        <v>369</v>
      </c>
      <c r="I385" t="s">
        <v>370</v>
      </c>
      <c r="J385" t="s">
        <v>36</v>
      </c>
      <c r="K385" t="s">
        <v>298</v>
      </c>
      <c r="L385" t="s">
        <v>299</v>
      </c>
      <c r="M385" t="s">
        <v>120</v>
      </c>
      <c r="N385" s="32">
        <v>0.23309960268868429</v>
      </c>
      <c r="O385" t="s">
        <v>374</v>
      </c>
      <c r="P385" t="s">
        <v>369</v>
      </c>
      <c r="Q385" t="s">
        <v>370</v>
      </c>
      <c r="R385" t="b">
        <f t="shared" si="5"/>
        <v>1</v>
      </c>
    </row>
    <row r="386" spans="1:18" x14ac:dyDescent="0.3">
      <c r="A386">
        <v>385</v>
      </c>
      <c r="B386" t="s">
        <v>36</v>
      </c>
      <c r="C386" t="s">
        <v>298</v>
      </c>
      <c r="D386" t="s">
        <v>300</v>
      </c>
      <c r="E386" t="s">
        <v>120</v>
      </c>
      <c r="F386" s="32">
        <v>0.18868284331398422</v>
      </c>
      <c r="G386" t="s">
        <v>374</v>
      </c>
      <c r="H386" t="s">
        <v>369</v>
      </c>
      <c r="I386" t="s">
        <v>370</v>
      </c>
      <c r="J386" t="s">
        <v>36</v>
      </c>
      <c r="K386" t="s">
        <v>298</v>
      </c>
      <c r="L386" t="s">
        <v>300</v>
      </c>
      <c r="M386" t="s">
        <v>120</v>
      </c>
      <c r="N386" s="32">
        <v>0.18868284331398422</v>
      </c>
      <c r="O386" t="s">
        <v>374</v>
      </c>
      <c r="P386" t="s">
        <v>369</v>
      </c>
      <c r="Q386" t="s">
        <v>370</v>
      </c>
      <c r="R386" t="b">
        <f t="shared" si="5"/>
        <v>1</v>
      </c>
    </row>
    <row r="387" spans="1:18" x14ac:dyDescent="0.3">
      <c r="A387">
        <v>386</v>
      </c>
      <c r="B387" t="s">
        <v>36</v>
      </c>
      <c r="C387" t="s">
        <v>301</v>
      </c>
      <c r="D387" t="s">
        <v>302</v>
      </c>
      <c r="E387" t="s">
        <v>120</v>
      </c>
      <c r="F387" s="32">
        <v>1.9636577211715123</v>
      </c>
      <c r="G387" t="s">
        <v>374</v>
      </c>
      <c r="H387" t="s">
        <v>369</v>
      </c>
      <c r="I387" t="s">
        <v>370</v>
      </c>
      <c r="J387" t="s">
        <v>36</v>
      </c>
      <c r="K387" t="s">
        <v>301</v>
      </c>
      <c r="L387" t="s">
        <v>302</v>
      </c>
      <c r="M387" t="s">
        <v>120</v>
      </c>
      <c r="N387" s="32">
        <v>1.9636577211715123</v>
      </c>
      <c r="O387" t="s">
        <v>374</v>
      </c>
      <c r="P387" t="s">
        <v>369</v>
      </c>
      <c r="Q387" t="s">
        <v>370</v>
      </c>
      <c r="R387" t="b">
        <f t="shared" ref="R387:R450" si="6">D387=L387</f>
        <v>1</v>
      </c>
    </row>
    <row r="388" spans="1:18" x14ac:dyDescent="0.3">
      <c r="A388">
        <v>387</v>
      </c>
      <c r="B388" t="s">
        <v>36</v>
      </c>
      <c r="C388" t="s">
        <v>301</v>
      </c>
      <c r="D388" t="s">
        <v>303</v>
      </c>
      <c r="E388" t="s">
        <v>120</v>
      </c>
      <c r="F388" s="32">
        <v>1.5378307833687159</v>
      </c>
      <c r="G388" t="s">
        <v>374</v>
      </c>
      <c r="H388" t="s">
        <v>369</v>
      </c>
      <c r="I388" t="s">
        <v>370</v>
      </c>
      <c r="J388" t="s">
        <v>36</v>
      </c>
      <c r="K388" t="s">
        <v>301</v>
      </c>
      <c r="L388" t="s">
        <v>303</v>
      </c>
      <c r="M388" t="s">
        <v>120</v>
      </c>
      <c r="N388" s="32">
        <v>1.5378307833687159</v>
      </c>
      <c r="O388" t="s">
        <v>374</v>
      </c>
      <c r="P388" t="s">
        <v>369</v>
      </c>
      <c r="Q388" t="s">
        <v>370</v>
      </c>
      <c r="R388" t="b">
        <f t="shared" si="6"/>
        <v>1</v>
      </c>
    </row>
    <row r="389" spans="1:18" x14ac:dyDescent="0.3">
      <c r="A389">
        <v>388</v>
      </c>
      <c r="B389" t="s">
        <v>36</v>
      </c>
      <c r="C389" t="s">
        <v>301</v>
      </c>
      <c r="D389" t="s">
        <v>304</v>
      </c>
      <c r="E389" t="s">
        <v>81</v>
      </c>
      <c r="F389" s="32">
        <v>3.6733500000000009E-2</v>
      </c>
      <c r="G389" t="s">
        <v>392</v>
      </c>
      <c r="H389" t="s">
        <v>369</v>
      </c>
      <c r="I389" t="s">
        <v>393</v>
      </c>
      <c r="J389" t="s">
        <v>36</v>
      </c>
      <c r="K389" t="s">
        <v>301</v>
      </c>
      <c r="L389" t="s">
        <v>304</v>
      </c>
      <c r="M389" t="s">
        <v>81</v>
      </c>
      <c r="N389" s="32">
        <v>3.6733500000000009E-2</v>
      </c>
      <c r="O389" t="s">
        <v>392</v>
      </c>
      <c r="P389" t="s">
        <v>369</v>
      </c>
      <c r="Q389" t="s">
        <v>393</v>
      </c>
      <c r="R389" t="b">
        <f t="shared" si="6"/>
        <v>1</v>
      </c>
    </row>
    <row r="390" spans="1:18" x14ac:dyDescent="0.3">
      <c r="A390">
        <v>389</v>
      </c>
      <c r="B390" t="s">
        <v>37</v>
      </c>
      <c r="C390" t="s">
        <v>71</v>
      </c>
      <c r="D390" t="s">
        <v>339</v>
      </c>
      <c r="E390" t="s">
        <v>70</v>
      </c>
      <c r="F390" s="32">
        <v>9.4468085106382979E-2</v>
      </c>
      <c r="G390" t="s">
        <v>368</v>
      </c>
      <c r="H390" t="s">
        <v>369</v>
      </c>
      <c r="I390" t="s">
        <v>370</v>
      </c>
      <c r="J390" t="s">
        <v>37</v>
      </c>
      <c r="K390" t="s">
        <v>71</v>
      </c>
      <c r="L390" t="s">
        <v>339</v>
      </c>
      <c r="M390" t="s">
        <v>70</v>
      </c>
      <c r="N390" s="32">
        <v>9.4468085106382979E-2</v>
      </c>
      <c r="O390" t="s">
        <v>368</v>
      </c>
      <c r="P390" t="s">
        <v>369</v>
      </c>
      <c r="Q390" t="s">
        <v>370</v>
      </c>
      <c r="R390" t="b">
        <f t="shared" si="6"/>
        <v>1</v>
      </c>
    </row>
    <row r="391" spans="1:18" x14ac:dyDescent="0.3">
      <c r="A391">
        <v>390</v>
      </c>
      <c r="B391" t="s">
        <v>37</v>
      </c>
      <c r="C391" t="s">
        <v>71</v>
      </c>
      <c r="D391" t="s">
        <v>222</v>
      </c>
      <c r="E391" t="s">
        <v>70</v>
      </c>
      <c r="F391" s="32">
        <v>8.5390070921985819E-2</v>
      </c>
      <c r="G391" t="s">
        <v>368</v>
      </c>
      <c r="H391" t="s">
        <v>369</v>
      </c>
      <c r="I391" t="s">
        <v>370</v>
      </c>
      <c r="J391" t="s">
        <v>37</v>
      </c>
      <c r="K391" t="s">
        <v>71</v>
      </c>
      <c r="L391" t="s">
        <v>222</v>
      </c>
      <c r="M391" t="s">
        <v>70</v>
      </c>
      <c r="N391" s="32">
        <v>8.5390070921985819E-2</v>
      </c>
      <c r="O391" t="s">
        <v>368</v>
      </c>
      <c r="P391" t="s">
        <v>369</v>
      </c>
      <c r="Q391" t="s">
        <v>370</v>
      </c>
      <c r="R391" t="b">
        <f t="shared" si="6"/>
        <v>1</v>
      </c>
    </row>
    <row r="392" spans="1:18" x14ac:dyDescent="0.3">
      <c r="A392">
        <v>391</v>
      </c>
      <c r="B392" t="s">
        <v>37</v>
      </c>
      <c r="C392" t="s">
        <v>71</v>
      </c>
      <c r="D392" t="s">
        <v>340</v>
      </c>
      <c r="E392" t="s">
        <v>70</v>
      </c>
      <c r="F392" s="32">
        <v>8.085106382978724E-2</v>
      </c>
      <c r="G392" t="s">
        <v>368</v>
      </c>
      <c r="H392" t="s">
        <v>369</v>
      </c>
      <c r="I392" t="s">
        <v>370</v>
      </c>
      <c r="J392" t="s">
        <v>37</v>
      </c>
      <c r="K392" t="s">
        <v>71</v>
      </c>
      <c r="L392" t="s">
        <v>340</v>
      </c>
      <c r="M392" t="s">
        <v>70</v>
      </c>
      <c r="N392" s="32">
        <v>8.085106382978724E-2</v>
      </c>
      <c r="O392" t="s">
        <v>368</v>
      </c>
      <c r="P392" t="s">
        <v>369</v>
      </c>
      <c r="Q392" t="s">
        <v>370</v>
      </c>
      <c r="R392" t="b">
        <f t="shared" si="6"/>
        <v>1</v>
      </c>
    </row>
    <row r="393" spans="1:18" x14ac:dyDescent="0.3">
      <c r="A393">
        <v>392</v>
      </c>
      <c r="B393" t="s">
        <v>37</v>
      </c>
      <c r="C393" t="s">
        <v>71</v>
      </c>
      <c r="D393" t="s">
        <v>341</v>
      </c>
      <c r="E393" t="s">
        <v>70</v>
      </c>
      <c r="F393" s="32">
        <v>0.11276595744680851</v>
      </c>
      <c r="G393" t="s">
        <v>368</v>
      </c>
      <c r="H393" t="s">
        <v>369</v>
      </c>
      <c r="I393" t="s">
        <v>370</v>
      </c>
      <c r="J393" t="s">
        <v>37</v>
      </c>
      <c r="K393" t="s">
        <v>71</v>
      </c>
      <c r="L393" t="s">
        <v>341</v>
      </c>
      <c r="M393" t="s">
        <v>70</v>
      </c>
      <c r="N393" s="32">
        <v>0.11276595744680851</v>
      </c>
      <c r="O393" t="s">
        <v>368</v>
      </c>
      <c r="P393" t="s">
        <v>369</v>
      </c>
      <c r="Q393" t="s">
        <v>370</v>
      </c>
      <c r="R393" t="b">
        <f t="shared" si="6"/>
        <v>1</v>
      </c>
    </row>
    <row r="394" spans="1:18" x14ac:dyDescent="0.3">
      <c r="A394">
        <v>393</v>
      </c>
      <c r="B394" t="s">
        <v>37</v>
      </c>
      <c r="C394" t="s">
        <v>71</v>
      </c>
      <c r="D394" t="s">
        <v>342</v>
      </c>
      <c r="E394" t="s">
        <v>70</v>
      </c>
      <c r="F394" s="32">
        <v>0.1114406779661017</v>
      </c>
      <c r="G394" t="s">
        <v>368</v>
      </c>
      <c r="H394" t="s">
        <v>369</v>
      </c>
      <c r="I394" t="s">
        <v>370</v>
      </c>
      <c r="J394" t="s">
        <v>37</v>
      </c>
      <c r="K394" t="s">
        <v>71</v>
      </c>
      <c r="L394" t="s">
        <v>342</v>
      </c>
      <c r="M394" t="s">
        <v>70</v>
      </c>
      <c r="N394" s="32">
        <v>0.1114406779661017</v>
      </c>
      <c r="O394" t="s">
        <v>368</v>
      </c>
      <c r="P394" t="s">
        <v>369</v>
      </c>
      <c r="Q394" t="s">
        <v>370</v>
      </c>
      <c r="R394" t="b">
        <f t="shared" si="6"/>
        <v>1</v>
      </c>
    </row>
    <row r="395" spans="1:18" x14ac:dyDescent="0.3">
      <c r="A395">
        <v>394</v>
      </c>
      <c r="B395" t="s">
        <v>37</v>
      </c>
      <c r="C395" t="s">
        <v>71</v>
      </c>
      <c r="D395" t="s">
        <v>343</v>
      </c>
      <c r="E395" t="s">
        <v>70</v>
      </c>
      <c r="F395" s="32">
        <v>0.10042372881355932</v>
      </c>
      <c r="G395" t="s">
        <v>368</v>
      </c>
      <c r="H395" t="s">
        <v>369</v>
      </c>
      <c r="I395" t="s">
        <v>370</v>
      </c>
      <c r="J395" t="s">
        <v>37</v>
      </c>
      <c r="K395" t="s">
        <v>71</v>
      </c>
      <c r="L395" t="s">
        <v>343</v>
      </c>
      <c r="M395" t="s">
        <v>70</v>
      </c>
      <c r="N395" s="32">
        <v>0.10042372881355932</v>
      </c>
      <c r="O395" t="s">
        <v>368</v>
      </c>
      <c r="P395" t="s">
        <v>369</v>
      </c>
      <c r="Q395" t="s">
        <v>370</v>
      </c>
      <c r="R395" t="b">
        <f t="shared" si="6"/>
        <v>1</v>
      </c>
    </row>
    <row r="396" spans="1:18" x14ac:dyDescent="0.3">
      <c r="A396">
        <v>395</v>
      </c>
      <c r="B396" t="s">
        <v>37</v>
      </c>
      <c r="C396" t="s">
        <v>71</v>
      </c>
      <c r="D396" t="s">
        <v>344</v>
      </c>
      <c r="E396" t="s">
        <v>70</v>
      </c>
      <c r="F396" s="32">
        <v>9.4915254237288138E-2</v>
      </c>
      <c r="G396" t="s">
        <v>368</v>
      </c>
      <c r="H396" t="s">
        <v>369</v>
      </c>
      <c r="I396" t="s">
        <v>370</v>
      </c>
      <c r="J396" t="s">
        <v>37</v>
      </c>
      <c r="K396" t="s">
        <v>71</v>
      </c>
      <c r="L396" t="s">
        <v>344</v>
      </c>
      <c r="M396" t="s">
        <v>70</v>
      </c>
      <c r="N396" s="32">
        <v>9.4915254237288138E-2</v>
      </c>
      <c r="O396" t="s">
        <v>368</v>
      </c>
      <c r="P396" t="s">
        <v>369</v>
      </c>
      <c r="Q396" t="s">
        <v>370</v>
      </c>
      <c r="R396" t="b">
        <f t="shared" si="6"/>
        <v>1</v>
      </c>
    </row>
    <row r="397" spans="1:18" x14ac:dyDescent="0.3">
      <c r="A397">
        <v>396</v>
      </c>
      <c r="B397" t="s">
        <v>37</v>
      </c>
      <c r="C397" t="s">
        <v>71</v>
      </c>
      <c r="D397" t="s">
        <v>345</v>
      </c>
      <c r="E397" t="s">
        <v>70</v>
      </c>
      <c r="F397" s="32">
        <v>0.13305084745762713</v>
      </c>
      <c r="G397" t="s">
        <v>368</v>
      </c>
      <c r="H397" t="s">
        <v>369</v>
      </c>
      <c r="I397" t="s">
        <v>370</v>
      </c>
      <c r="J397" t="s">
        <v>37</v>
      </c>
      <c r="K397" t="s">
        <v>71</v>
      </c>
      <c r="L397" t="s">
        <v>345</v>
      </c>
      <c r="M397" t="s">
        <v>70</v>
      </c>
      <c r="N397" s="32">
        <v>0.13305084745762713</v>
      </c>
      <c r="O397" t="s">
        <v>368</v>
      </c>
      <c r="P397" t="s">
        <v>369</v>
      </c>
      <c r="Q397" t="s">
        <v>370</v>
      </c>
      <c r="R397" t="b">
        <f t="shared" si="6"/>
        <v>1</v>
      </c>
    </row>
    <row r="398" spans="1:18" x14ac:dyDescent="0.3">
      <c r="A398">
        <v>397</v>
      </c>
      <c r="B398" t="s">
        <v>37</v>
      </c>
      <c r="C398" t="s">
        <v>71</v>
      </c>
      <c r="D398" t="s">
        <v>346</v>
      </c>
      <c r="E398" t="s">
        <v>70</v>
      </c>
      <c r="F398" s="32">
        <v>0.1287739423456567</v>
      </c>
      <c r="G398" t="s">
        <v>368</v>
      </c>
      <c r="H398" t="s">
        <v>369</v>
      </c>
      <c r="I398" t="s">
        <v>370</v>
      </c>
      <c r="J398" t="s">
        <v>37</v>
      </c>
      <c r="K398" t="s">
        <v>71</v>
      </c>
      <c r="L398" t="s">
        <v>346</v>
      </c>
      <c r="M398" t="s">
        <v>70</v>
      </c>
      <c r="N398" s="32">
        <v>0.1287739423456567</v>
      </c>
      <c r="O398" t="s">
        <v>368</v>
      </c>
      <c r="P398" t="s">
        <v>369</v>
      </c>
      <c r="Q398" t="s">
        <v>370</v>
      </c>
      <c r="R398" t="b">
        <f t="shared" si="6"/>
        <v>1</v>
      </c>
    </row>
    <row r="399" spans="1:18" x14ac:dyDescent="0.3">
      <c r="A399">
        <v>398</v>
      </c>
      <c r="B399" t="s">
        <v>37</v>
      </c>
      <c r="C399" t="s">
        <v>71</v>
      </c>
      <c r="D399" t="s">
        <v>347</v>
      </c>
      <c r="E399" t="s">
        <v>70</v>
      </c>
      <c r="F399" s="32">
        <v>0.1027905240442019</v>
      </c>
      <c r="G399" t="s">
        <v>368</v>
      </c>
      <c r="H399" t="s">
        <v>369</v>
      </c>
      <c r="I399" t="s">
        <v>370</v>
      </c>
      <c r="J399" t="s">
        <v>37</v>
      </c>
      <c r="K399" t="s">
        <v>71</v>
      </c>
      <c r="L399" t="s">
        <v>347</v>
      </c>
      <c r="M399" t="s">
        <v>70</v>
      </c>
      <c r="N399" s="32">
        <v>0.1027905240442019</v>
      </c>
      <c r="O399" t="s">
        <v>368</v>
      </c>
      <c r="P399" t="s">
        <v>369</v>
      </c>
      <c r="Q399" t="s">
        <v>370</v>
      </c>
      <c r="R399" t="b">
        <f t="shared" si="6"/>
        <v>1</v>
      </c>
    </row>
    <row r="400" spans="1:18" x14ac:dyDescent="0.3">
      <c r="A400">
        <v>399</v>
      </c>
      <c r="B400" t="s">
        <v>37</v>
      </c>
      <c r="C400" t="s">
        <v>71</v>
      </c>
      <c r="D400" t="s">
        <v>348</v>
      </c>
      <c r="E400" t="s">
        <v>70</v>
      </c>
      <c r="F400" s="32">
        <v>8.9798814893474493E-2</v>
      </c>
      <c r="G400" t="s">
        <v>368</v>
      </c>
      <c r="H400" t="s">
        <v>369</v>
      </c>
      <c r="I400" t="s">
        <v>370</v>
      </c>
      <c r="J400" t="s">
        <v>37</v>
      </c>
      <c r="K400" t="s">
        <v>71</v>
      </c>
      <c r="L400" t="s">
        <v>348</v>
      </c>
      <c r="M400" t="s">
        <v>70</v>
      </c>
      <c r="N400" s="32">
        <v>8.9798814893474493E-2</v>
      </c>
      <c r="O400" t="s">
        <v>368</v>
      </c>
      <c r="P400" t="s">
        <v>369</v>
      </c>
      <c r="Q400" t="s">
        <v>370</v>
      </c>
      <c r="R400" t="b">
        <f t="shared" si="6"/>
        <v>1</v>
      </c>
    </row>
    <row r="401" spans="1:18" x14ac:dyDescent="0.3">
      <c r="A401">
        <v>400</v>
      </c>
      <c r="B401" t="s">
        <v>37</v>
      </c>
      <c r="C401" t="s">
        <v>71</v>
      </c>
      <c r="D401" t="s">
        <v>349</v>
      </c>
      <c r="E401" t="s">
        <v>70</v>
      </c>
      <c r="F401" s="32">
        <v>0.15038411183718209</v>
      </c>
      <c r="G401" t="s">
        <v>368</v>
      </c>
      <c r="H401" t="s">
        <v>369</v>
      </c>
      <c r="I401" t="s">
        <v>370</v>
      </c>
      <c r="J401" t="s">
        <v>37</v>
      </c>
      <c r="K401" t="s">
        <v>71</v>
      </c>
      <c r="L401" t="s">
        <v>349</v>
      </c>
      <c r="M401" t="s">
        <v>70</v>
      </c>
      <c r="N401" s="32">
        <v>0.15038411183718209</v>
      </c>
      <c r="O401" t="s">
        <v>368</v>
      </c>
      <c r="P401" t="s">
        <v>369</v>
      </c>
      <c r="Q401" t="s">
        <v>370</v>
      </c>
      <c r="R401" t="b">
        <f t="shared" si="6"/>
        <v>1</v>
      </c>
    </row>
    <row r="402" spans="1:18" x14ac:dyDescent="0.3">
      <c r="A402">
        <v>401</v>
      </c>
      <c r="B402" t="s">
        <v>37</v>
      </c>
      <c r="C402" t="s">
        <v>71</v>
      </c>
      <c r="D402" t="s">
        <v>350</v>
      </c>
      <c r="E402" t="s">
        <v>70</v>
      </c>
      <c r="F402" s="32">
        <v>0.14345991561181434</v>
      </c>
      <c r="G402" t="s">
        <v>368</v>
      </c>
      <c r="H402" t="s">
        <v>369</v>
      </c>
      <c r="I402" t="s">
        <v>370</v>
      </c>
      <c r="J402" t="s">
        <v>37</v>
      </c>
      <c r="K402" t="s">
        <v>71</v>
      </c>
      <c r="L402" t="s">
        <v>350</v>
      </c>
      <c r="M402" t="s">
        <v>70</v>
      </c>
      <c r="N402" s="32">
        <v>0.14345991561181434</v>
      </c>
      <c r="O402" t="s">
        <v>368</v>
      </c>
      <c r="P402" t="s">
        <v>369</v>
      </c>
      <c r="Q402" t="s">
        <v>370</v>
      </c>
      <c r="R402" t="b">
        <f t="shared" si="6"/>
        <v>1</v>
      </c>
    </row>
    <row r="403" spans="1:18" x14ac:dyDescent="0.3">
      <c r="A403">
        <v>402</v>
      </c>
      <c r="B403" t="s">
        <v>37</v>
      </c>
      <c r="C403" t="s">
        <v>71</v>
      </c>
      <c r="D403" t="s">
        <v>351</v>
      </c>
      <c r="E403" t="s">
        <v>70</v>
      </c>
      <c r="F403" s="32">
        <v>0.12911392405063291</v>
      </c>
      <c r="G403" t="s">
        <v>368</v>
      </c>
      <c r="H403" t="s">
        <v>369</v>
      </c>
      <c r="I403" t="s">
        <v>370</v>
      </c>
      <c r="J403" t="s">
        <v>37</v>
      </c>
      <c r="K403" t="s">
        <v>71</v>
      </c>
      <c r="L403" t="s">
        <v>351</v>
      </c>
      <c r="M403" t="s">
        <v>70</v>
      </c>
      <c r="N403" s="32">
        <v>0.12911392405063291</v>
      </c>
      <c r="O403" t="s">
        <v>368</v>
      </c>
      <c r="P403" t="s">
        <v>369</v>
      </c>
      <c r="Q403" t="s">
        <v>370</v>
      </c>
      <c r="R403" t="b">
        <f t="shared" si="6"/>
        <v>1</v>
      </c>
    </row>
    <row r="404" spans="1:18" x14ac:dyDescent="0.3">
      <c r="A404">
        <v>403</v>
      </c>
      <c r="B404" t="s">
        <v>37</v>
      </c>
      <c r="C404" t="s">
        <v>71</v>
      </c>
      <c r="D404" t="s">
        <v>352</v>
      </c>
      <c r="E404" t="s">
        <v>70</v>
      </c>
      <c r="F404" s="32">
        <v>0.1219409282700422</v>
      </c>
      <c r="G404" t="s">
        <v>368</v>
      </c>
      <c r="H404" t="s">
        <v>369</v>
      </c>
      <c r="I404" t="s">
        <v>370</v>
      </c>
      <c r="J404" t="s">
        <v>37</v>
      </c>
      <c r="K404" t="s">
        <v>71</v>
      </c>
      <c r="L404" t="s">
        <v>352</v>
      </c>
      <c r="M404" t="s">
        <v>70</v>
      </c>
      <c r="N404" s="32">
        <v>0.1219409282700422</v>
      </c>
      <c r="O404" t="s">
        <v>368</v>
      </c>
      <c r="P404" t="s">
        <v>369</v>
      </c>
      <c r="Q404" t="s">
        <v>370</v>
      </c>
      <c r="R404" t="b">
        <f t="shared" si="6"/>
        <v>1</v>
      </c>
    </row>
    <row r="405" spans="1:18" x14ac:dyDescent="0.3">
      <c r="A405">
        <v>404</v>
      </c>
      <c r="B405" t="s">
        <v>37</v>
      </c>
      <c r="C405" t="s">
        <v>71</v>
      </c>
      <c r="D405" t="s">
        <v>353</v>
      </c>
      <c r="E405" t="s">
        <v>70</v>
      </c>
      <c r="F405" s="32">
        <v>0.17215189873417722</v>
      </c>
      <c r="G405" t="s">
        <v>368</v>
      </c>
      <c r="H405" t="s">
        <v>369</v>
      </c>
      <c r="I405" t="s">
        <v>370</v>
      </c>
      <c r="J405" t="s">
        <v>37</v>
      </c>
      <c r="K405" t="s">
        <v>71</v>
      </c>
      <c r="L405" t="s">
        <v>353</v>
      </c>
      <c r="M405" t="s">
        <v>70</v>
      </c>
      <c r="N405" s="32">
        <v>0.17215189873417722</v>
      </c>
      <c r="O405" t="s">
        <v>368</v>
      </c>
      <c r="P405" t="s">
        <v>369</v>
      </c>
      <c r="Q405" t="s">
        <v>370</v>
      </c>
      <c r="R405" t="b">
        <f t="shared" si="6"/>
        <v>1</v>
      </c>
    </row>
    <row r="406" spans="1:18" x14ac:dyDescent="0.3">
      <c r="A406">
        <v>405</v>
      </c>
      <c r="B406" t="s">
        <v>37</v>
      </c>
      <c r="C406" t="s">
        <v>71</v>
      </c>
      <c r="D406" t="s">
        <v>354</v>
      </c>
      <c r="E406" t="s">
        <v>70</v>
      </c>
      <c r="F406" s="32">
        <v>0.16848388945072176</v>
      </c>
      <c r="G406" t="s">
        <v>368</v>
      </c>
      <c r="H406" t="s">
        <v>369</v>
      </c>
      <c r="I406" t="s">
        <v>370</v>
      </c>
      <c r="J406" t="s">
        <v>37</v>
      </c>
      <c r="K406" t="s">
        <v>71</v>
      </c>
      <c r="L406" t="s">
        <v>354</v>
      </c>
      <c r="M406" t="s">
        <v>70</v>
      </c>
      <c r="N406" s="32">
        <v>0.16848388945072176</v>
      </c>
      <c r="O406" t="s">
        <v>368</v>
      </c>
      <c r="P406" t="s">
        <v>369</v>
      </c>
      <c r="Q406" t="s">
        <v>370</v>
      </c>
      <c r="R406" t="b">
        <f t="shared" si="6"/>
        <v>1</v>
      </c>
    </row>
    <row r="407" spans="1:18" x14ac:dyDescent="0.3">
      <c r="A407">
        <v>406</v>
      </c>
      <c r="B407" t="s">
        <v>37</v>
      </c>
      <c r="C407" t="s">
        <v>71</v>
      </c>
      <c r="D407" t="s">
        <v>355</v>
      </c>
      <c r="E407" t="s">
        <v>70</v>
      </c>
      <c r="F407" s="32">
        <v>0.15332599471387964</v>
      </c>
      <c r="G407" t="s">
        <v>368</v>
      </c>
      <c r="H407" t="s">
        <v>369</v>
      </c>
      <c r="I407" t="s">
        <v>370</v>
      </c>
      <c r="J407" t="s">
        <v>37</v>
      </c>
      <c r="K407" t="s">
        <v>71</v>
      </c>
      <c r="L407" t="s">
        <v>355</v>
      </c>
      <c r="M407" t="s">
        <v>70</v>
      </c>
      <c r="N407" s="32">
        <v>0.15332599471387964</v>
      </c>
      <c r="O407" t="s">
        <v>368</v>
      </c>
      <c r="P407" t="s">
        <v>369</v>
      </c>
      <c r="Q407" t="s">
        <v>370</v>
      </c>
      <c r="R407" t="b">
        <f t="shared" si="6"/>
        <v>1</v>
      </c>
    </row>
    <row r="408" spans="1:18" x14ac:dyDescent="0.3">
      <c r="A408">
        <v>407</v>
      </c>
      <c r="B408" t="s">
        <v>37</v>
      </c>
      <c r="C408" t="s">
        <v>71</v>
      </c>
      <c r="D408" t="s">
        <v>356</v>
      </c>
      <c r="E408" t="s">
        <v>70</v>
      </c>
      <c r="F408" s="32">
        <v>0.1457470473454586</v>
      </c>
      <c r="G408" t="s">
        <v>368</v>
      </c>
      <c r="H408" t="s">
        <v>369</v>
      </c>
      <c r="I408" t="s">
        <v>370</v>
      </c>
      <c r="J408" t="s">
        <v>37</v>
      </c>
      <c r="K408" t="s">
        <v>71</v>
      </c>
      <c r="L408" t="s">
        <v>356</v>
      </c>
      <c r="M408" t="s">
        <v>70</v>
      </c>
      <c r="N408" s="32">
        <v>0.1457470473454586</v>
      </c>
      <c r="O408" t="s">
        <v>368</v>
      </c>
      <c r="P408" t="s">
        <v>369</v>
      </c>
      <c r="Q408" t="s">
        <v>370</v>
      </c>
      <c r="R408" t="b">
        <f t="shared" si="6"/>
        <v>1</v>
      </c>
    </row>
    <row r="409" spans="1:18" x14ac:dyDescent="0.3">
      <c r="A409">
        <v>408</v>
      </c>
      <c r="B409" t="s">
        <v>37</v>
      </c>
      <c r="C409" t="s">
        <v>71</v>
      </c>
      <c r="D409" t="s">
        <v>357</v>
      </c>
      <c r="E409" t="s">
        <v>70</v>
      </c>
      <c r="F409" s="32">
        <v>0.19879967892440592</v>
      </c>
      <c r="G409" t="s">
        <v>368</v>
      </c>
      <c r="H409" t="s">
        <v>369</v>
      </c>
      <c r="I409" t="s">
        <v>370</v>
      </c>
      <c r="J409" t="s">
        <v>37</v>
      </c>
      <c r="K409" t="s">
        <v>71</v>
      </c>
      <c r="L409" t="s">
        <v>357</v>
      </c>
      <c r="M409" t="s">
        <v>70</v>
      </c>
      <c r="N409" s="32">
        <v>0.19879967892440592</v>
      </c>
      <c r="O409" t="s">
        <v>368</v>
      </c>
      <c r="P409" t="s">
        <v>369</v>
      </c>
      <c r="Q409" t="s">
        <v>370</v>
      </c>
      <c r="R409" t="b">
        <f t="shared" si="6"/>
        <v>1</v>
      </c>
    </row>
    <row r="410" spans="1:18" x14ac:dyDescent="0.3">
      <c r="A410">
        <v>409</v>
      </c>
      <c r="B410" t="s">
        <v>37</v>
      </c>
      <c r="C410" t="s">
        <v>71</v>
      </c>
      <c r="D410" t="s">
        <v>358</v>
      </c>
      <c r="E410" t="s">
        <v>70</v>
      </c>
      <c r="F410" s="32">
        <v>0.16932773109243698</v>
      </c>
      <c r="G410" t="s">
        <v>368</v>
      </c>
      <c r="H410" t="s">
        <v>369</v>
      </c>
      <c r="I410" t="s">
        <v>370</v>
      </c>
      <c r="J410" t="s">
        <v>37</v>
      </c>
      <c r="K410" t="s">
        <v>71</v>
      </c>
      <c r="L410" t="s">
        <v>358</v>
      </c>
      <c r="M410" t="s">
        <v>70</v>
      </c>
      <c r="N410" s="32">
        <v>0.16932773109243698</v>
      </c>
      <c r="O410" t="s">
        <v>368</v>
      </c>
      <c r="P410" t="s">
        <v>369</v>
      </c>
      <c r="Q410" t="s">
        <v>370</v>
      </c>
      <c r="R410" t="b">
        <f t="shared" si="6"/>
        <v>1</v>
      </c>
    </row>
    <row r="411" spans="1:18" x14ac:dyDescent="0.3">
      <c r="A411">
        <v>410</v>
      </c>
      <c r="B411" t="s">
        <v>37</v>
      </c>
      <c r="C411" t="s">
        <v>71</v>
      </c>
      <c r="D411" t="s">
        <v>359</v>
      </c>
      <c r="E411" t="s">
        <v>70</v>
      </c>
      <c r="F411" s="32">
        <v>0.1522408963585434</v>
      </c>
      <c r="G411" t="s">
        <v>368</v>
      </c>
      <c r="H411" t="s">
        <v>369</v>
      </c>
      <c r="I411" t="s">
        <v>370</v>
      </c>
      <c r="J411" t="s">
        <v>37</v>
      </c>
      <c r="K411" t="s">
        <v>71</v>
      </c>
      <c r="L411" t="s">
        <v>359</v>
      </c>
      <c r="M411" t="s">
        <v>70</v>
      </c>
      <c r="N411" s="32">
        <v>0.1522408963585434</v>
      </c>
      <c r="O411" t="s">
        <v>368</v>
      </c>
      <c r="P411" t="s">
        <v>369</v>
      </c>
      <c r="Q411" t="s">
        <v>370</v>
      </c>
      <c r="R411" t="b">
        <f t="shared" si="6"/>
        <v>1</v>
      </c>
    </row>
    <row r="412" spans="1:18" x14ac:dyDescent="0.3">
      <c r="A412">
        <v>411</v>
      </c>
      <c r="B412" t="s">
        <v>37</v>
      </c>
      <c r="C412" t="s">
        <v>71</v>
      </c>
      <c r="D412" t="s">
        <v>360</v>
      </c>
      <c r="E412" t="s">
        <v>70</v>
      </c>
      <c r="F412" s="32">
        <v>0.14369747899159663</v>
      </c>
      <c r="G412" t="s">
        <v>368</v>
      </c>
      <c r="H412" t="s">
        <v>369</v>
      </c>
      <c r="I412" t="s">
        <v>370</v>
      </c>
      <c r="J412" t="s">
        <v>37</v>
      </c>
      <c r="K412" t="s">
        <v>71</v>
      </c>
      <c r="L412" t="s">
        <v>360</v>
      </c>
      <c r="M412" t="s">
        <v>70</v>
      </c>
      <c r="N412" s="32">
        <v>0.14369747899159663</v>
      </c>
      <c r="O412" t="s">
        <v>368</v>
      </c>
      <c r="P412" t="s">
        <v>369</v>
      </c>
      <c r="Q412" t="s">
        <v>370</v>
      </c>
      <c r="R412" t="b">
        <f t="shared" si="6"/>
        <v>1</v>
      </c>
    </row>
    <row r="413" spans="1:18" x14ac:dyDescent="0.3">
      <c r="A413">
        <v>412</v>
      </c>
      <c r="B413" t="s">
        <v>37</v>
      </c>
      <c r="C413" t="s">
        <v>71</v>
      </c>
      <c r="D413" t="s">
        <v>361</v>
      </c>
      <c r="E413" t="s">
        <v>70</v>
      </c>
      <c r="F413" s="32">
        <v>0.20336134453781513</v>
      </c>
      <c r="G413" t="s">
        <v>368</v>
      </c>
      <c r="H413" t="s">
        <v>369</v>
      </c>
      <c r="I413" t="s">
        <v>370</v>
      </c>
      <c r="J413" t="s">
        <v>37</v>
      </c>
      <c r="K413" t="s">
        <v>71</v>
      </c>
      <c r="L413" t="s">
        <v>361</v>
      </c>
      <c r="M413" t="s">
        <v>70</v>
      </c>
      <c r="N413" s="32">
        <v>0.20336134453781513</v>
      </c>
      <c r="O413" t="s">
        <v>368</v>
      </c>
      <c r="P413" t="s">
        <v>369</v>
      </c>
      <c r="Q413" t="s">
        <v>370</v>
      </c>
      <c r="R413" t="b">
        <f t="shared" si="6"/>
        <v>1</v>
      </c>
    </row>
    <row r="414" spans="1:18" x14ac:dyDescent="0.3">
      <c r="A414">
        <v>413</v>
      </c>
      <c r="B414" t="s">
        <v>37</v>
      </c>
      <c r="C414" t="s">
        <v>71</v>
      </c>
      <c r="D414" t="s">
        <v>362</v>
      </c>
      <c r="E414" t="s">
        <v>70</v>
      </c>
      <c r="F414" s="32">
        <v>0.20336134453781513</v>
      </c>
      <c r="G414" t="s">
        <v>368</v>
      </c>
      <c r="H414" t="s">
        <v>369</v>
      </c>
      <c r="I414" t="s">
        <v>370</v>
      </c>
      <c r="J414" t="s">
        <v>37</v>
      </c>
      <c r="K414" t="s">
        <v>71</v>
      </c>
      <c r="L414" t="s">
        <v>362</v>
      </c>
      <c r="M414" t="s">
        <v>70</v>
      </c>
      <c r="N414" s="32">
        <v>0.20336134453781513</v>
      </c>
      <c r="O414" t="s">
        <v>368</v>
      </c>
      <c r="P414" t="s">
        <v>369</v>
      </c>
      <c r="Q414" t="s">
        <v>370</v>
      </c>
      <c r="R414" t="b">
        <f t="shared" si="6"/>
        <v>1</v>
      </c>
    </row>
    <row r="415" spans="1:18" x14ac:dyDescent="0.3">
      <c r="A415">
        <v>414</v>
      </c>
      <c r="B415" t="s">
        <v>37</v>
      </c>
      <c r="C415" t="s">
        <v>71</v>
      </c>
      <c r="D415" t="s">
        <v>363</v>
      </c>
      <c r="E415" t="s">
        <v>70</v>
      </c>
      <c r="F415" s="32">
        <v>0.24390000000000001</v>
      </c>
      <c r="G415" t="s">
        <v>368</v>
      </c>
      <c r="H415" t="s">
        <v>369</v>
      </c>
      <c r="I415" t="s">
        <v>370</v>
      </c>
      <c r="J415" t="s">
        <v>37</v>
      </c>
      <c r="K415" t="s">
        <v>71</v>
      </c>
      <c r="L415" t="s">
        <v>363</v>
      </c>
      <c r="M415" t="s">
        <v>70</v>
      </c>
      <c r="N415" s="32">
        <v>0.24390000000000001</v>
      </c>
      <c r="O415" t="s">
        <v>368</v>
      </c>
      <c r="P415" t="s">
        <v>369</v>
      </c>
      <c r="Q415" t="s">
        <v>370</v>
      </c>
      <c r="R415" t="b">
        <f t="shared" si="6"/>
        <v>1</v>
      </c>
    </row>
    <row r="416" spans="1:18" x14ac:dyDescent="0.3">
      <c r="A416">
        <v>415</v>
      </c>
      <c r="B416" t="s">
        <v>37</v>
      </c>
      <c r="C416" t="s">
        <v>37</v>
      </c>
      <c r="D416" t="s">
        <v>305</v>
      </c>
      <c r="E416" t="s">
        <v>120</v>
      </c>
      <c r="F416" s="32">
        <v>0.44045362176000002</v>
      </c>
      <c r="G416" t="s">
        <v>374</v>
      </c>
      <c r="H416" t="s">
        <v>369</v>
      </c>
      <c r="I416" t="s">
        <v>370</v>
      </c>
      <c r="J416" t="s">
        <v>37</v>
      </c>
      <c r="K416" t="s">
        <v>37</v>
      </c>
      <c r="L416" t="s">
        <v>305</v>
      </c>
      <c r="M416" t="s">
        <v>120</v>
      </c>
      <c r="N416" s="32">
        <v>0.44045362176000002</v>
      </c>
      <c r="O416" t="s">
        <v>374</v>
      </c>
      <c r="P416" t="s">
        <v>369</v>
      </c>
      <c r="Q416" t="s">
        <v>370</v>
      </c>
      <c r="R416" t="b">
        <f t="shared" si="6"/>
        <v>1</v>
      </c>
    </row>
    <row r="417" spans="1:18" x14ac:dyDescent="0.3">
      <c r="A417">
        <v>416</v>
      </c>
      <c r="B417" t="s">
        <v>37</v>
      </c>
      <c r="C417" t="s">
        <v>37</v>
      </c>
      <c r="D417" t="s">
        <v>306</v>
      </c>
      <c r="E417" t="s">
        <v>120</v>
      </c>
      <c r="F417" s="32">
        <v>2.298E-2</v>
      </c>
      <c r="G417" t="s">
        <v>374</v>
      </c>
      <c r="H417" t="s">
        <v>369</v>
      </c>
      <c r="I417" t="s">
        <v>370</v>
      </c>
      <c r="J417" t="s">
        <v>37</v>
      </c>
      <c r="K417" t="s">
        <v>37</v>
      </c>
      <c r="L417" t="s">
        <v>306</v>
      </c>
      <c r="M417" t="s">
        <v>120</v>
      </c>
      <c r="N417" s="32">
        <v>2.298E-2</v>
      </c>
      <c r="O417" t="s">
        <v>374</v>
      </c>
      <c r="P417" t="s">
        <v>369</v>
      </c>
      <c r="Q417" t="s">
        <v>370</v>
      </c>
      <c r="R417" t="b">
        <f t="shared" si="6"/>
        <v>1</v>
      </c>
    </row>
    <row r="418" spans="1:18" x14ac:dyDescent="0.3">
      <c r="A418">
        <v>417</v>
      </c>
      <c r="B418" t="s">
        <v>37</v>
      </c>
      <c r="C418" t="s">
        <v>37</v>
      </c>
      <c r="D418" t="s">
        <v>307</v>
      </c>
      <c r="E418" t="s">
        <v>120</v>
      </c>
      <c r="F418" s="32">
        <v>12.133823520065727</v>
      </c>
      <c r="G418" t="s">
        <v>374</v>
      </c>
      <c r="H418" t="s">
        <v>369</v>
      </c>
      <c r="I418" t="s">
        <v>370</v>
      </c>
      <c r="J418" t="s">
        <v>37</v>
      </c>
      <c r="K418" t="s">
        <v>37</v>
      </c>
      <c r="L418" t="s">
        <v>307</v>
      </c>
      <c r="M418" t="s">
        <v>120</v>
      </c>
      <c r="N418" s="32">
        <v>12.133823520065727</v>
      </c>
      <c r="O418" t="s">
        <v>374</v>
      </c>
      <c r="P418" t="s">
        <v>369</v>
      </c>
      <c r="Q418" t="s">
        <v>370</v>
      </c>
      <c r="R418" t="b">
        <f t="shared" si="6"/>
        <v>1</v>
      </c>
    </row>
    <row r="419" spans="1:18" x14ac:dyDescent="0.3">
      <c r="A419">
        <v>418</v>
      </c>
      <c r="B419" t="s">
        <v>37</v>
      </c>
      <c r="C419" t="s">
        <v>37</v>
      </c>
      <c r="D419" t="s">
        <v>308</v>
      </c>
      <c r="E419" t="s">
        <v>120</v>
      </c>
      <c r="F419" s="32">
        <v>24.267647040131454</v>
      </c>
      <c r="G419" t="s">
        <v>374</v>
      </c>
      <c r="H419" t="s">
        <v>369</v>
      </c>
      <c r="I419" t="s">
        <v>370</v>
      </c>
      <c r="J419" t="s">
        <v>37</v>
      </c>
      <c r="K419" t="s">
        <v>37</v>
      </c>
      <c r="L419" t="s">
        <v>308</v>
      </c>
      <c r="M419" t="s">
        <v>120</v>
      </c>
      <c r="N419" s="32">
        <v>24.267647040131454</v>
      </c>
      <c r="O419" t="s">
        <v>374</v>
      </c>
      <c r="P419" t="s">
        <v>369</v>
      </c>
      <c r="Q419" t="s">
        <v>370</v>
      </c>
      <c r="R419" t="b">
        <f t="shared" si="6"/>
        <v>1</v>
      </c>
    </row>
    <row r="420" spans="1:18" x14ac:dyDescent="0.3">
      <c r="A420">
        <v>419</v>
      </c>
      <c r="B420" t="s">
        <v>37</v>
      </c>
      <c r="C420" t="s">
        <v>37</v>
      </c>
      <c r="D420" t="s">
        <v>309</v>
      </c>
      <c r="E420" t="s">
        <v>120</v>
      </c>
      <c r="F420" s="32">
        <v>6.3584632458979149</v>
      </c>
      <c r="G420" t="s">
        <v>374</v>
      </c>
      <c r="H420" t="s">
        <v>369</v>
      </c>
      <c r="I420" t="s">
        <v>370</v>
      </c>
      <c r="J420" t="s">
        <v>37</v>
      </c>
      <c r="K420" t="s">
        <v>37</v>
      </c>
      <c r="L420" t="s">
        <v>309</v>
      </c>
      <c r="M420" t="s">
        <v>120</v>
      </c>
      <c r="N420" s="32">
        <v>6.3584632458979149</v>
      </c>
      <c r="O420" t="s">
        <v>374</v>
      </c>
      <c r="P420" t="s">
        <v>369</v>
      </c>
      <c r="Q420" t="s">
        <v>370</v>
      </c>
      <c r="R420" t="b">
        <f t="shared" si="6"/>
        <v>1</v>
      </c>
    </row>
    <row r="421" spans="1:18" x14ac:dyDescent="0.3">
      <c r="A421">
        <v>420</v>
      </c>
      <c r="B421" t="s">
        <v>37</v>
      </c>
      <c r="C421" t="s">
        <v>37</v>
      </c>
      <c r="D421" t="s">
        <v>310</v>
      </c>
      <c r="E421" t="s">
        <v>120</v>
      </c>
      <c r="F421" s="32">
        <v>5.5152E-2</v>
      </c>
      <c r="G421" t="s">
        <v>374</v>
      </c>
      <c r="H421" t="s">
        <v>369</v>
      </c>
      <c r="I421" t="s">
        <v>370</v>
      </c>
      <c r="J421" t="s">
        <v>37</v>
      </c>
      <c r="K421" t="s">
        <v>37</v>
      </c>
      <c r="L421" t="s">
        <v>310</v>
      </c>
      <c r="M421" t="s">
        <v>120</v>
      </c>
      <c r="N421" s="32">
        <v>5.5152E-2</v>
      </c>
      <c r="O421" t="s">
        <v>374</v>
      </c>
      <c r="P421" t="s">
        <v>369</v>
      </c>
      <c r="Q421" t="s">
        <v>370</v>
      </c>
      <c r="R421" t="b">
        <f t="shared" si="6"/>
        <v>1</v>
      </c>
    </row>
    <row r="422" spans="1:18" x14ac:dyDescent="0.3">
      <c r="A422">
        <v>421</v>
      </c>
      <c r="B422" t="s">
        <v>37</v>
      </c>
      <c r="C422" t="s">
        <v>37</v>
      </c>
      <c r="D422" t="s">
        <v>311</v>
      </c>
      <c r="E422" t="s">
        <v>120</v>
      </c>
      <c r="F422" s="32">
        <v>0.13788</v>
      </c>
      <c r="G422" t="s">
        <v>374</v>
      </c>
      <c r="H422" t="s">
        <v>369</v>
      </c>
      <c r="I422" t="s">
        <v>370</v>
      </c>
      <c r="J422" t="s">
        <v>37</v>
      </c>
      <c r="K422" t="s">
        <v>37</v>
      </c>
      <c r="L422" t="s">
        <v>311</v>
      </c>
      <c r="M422" t="s">
        <v>120</v>
      </c>
      <c r="N422" s="32">
        <v>0.13788</v>
      </c>
      <c r="O422" t="s">
        <v>374</v>
      </c>
      <c r="P422" t="s">
        <v>369</v>
      </c>
      <c r="Q422" t="s">
        <v>370</v>
      </c>
      <c r="R422" t="b">
        <f t="shared" si="6"/>
        <v>1</v>
      </c>
    </row>
    <row r="423" spans="1:18" x14ac:dyDescent="0.3">
      <c r="A423">
        <v>422</v>
      </c>
      <c r="B423" t="s">
        <v>37</v>
      </c>
      <c r="C423" t="s">
        <v>37</v>
      </c>
      <c r="D423" t="s">
        <v>312</v>
      </c>
      <c r="E423" t="s">
        <v>120</v>
      </c>
      <c r="F423" s="32">
        <v>0.12621619753086422</v>
      </c>
      <c r="G423" t="s">
        <v>374</v>
      </c>
      <c r="H423" t="s">
        <v>369</v>
      </c>
      <c r="I423" t="s">
        <v>370</v>
      </c>
      <c r="J423" t="s">
        <v>37</v>
      </c>
      <c r="K423" t="s">
        <v>37</v>
      </c>
      <c r="L423" t="s">
        <v>312</v>
      </c>
      <c r="M423" t="s">
        <v>120</v>
      </c>
      <c r="N423" s="32">
        <v>0.12621619753086422</v>
      </c>
      <c r="O423" t="s">
        <v>374</v>
      </c>
      <c r="P423" t="s">
        <v>369</v>
      </c>
      <c r="Q423" t="s">
        <v>370</v>
      </c>
      <c r="R423" t="b">
        <f t="shared" si="6"/>
        <v>1</v>
      </c>
    </row>
    <row r="424" spans="1:18" x14ac:dyDescent="0.3">
      <c r="A424">
        <v>423</v>
      </c>
      <c r="B424" t="s">
        <v>37</v>
      </c>
      <c r="C424" t="s">
        <v>105</v>
      </c>
      <c r="D424" t="s">
        <v>106</v>
      </c>
      <c r="E424" t="s">
        <v>70</v>
      </c>
      <c r="F424" s="32">
        <v>5.2914285714285711E-3</v>
      </c>
      <c r="G424" t="s">
        <v>368</v>
      </c>
      <c r="H424" t="s">
        <v>369</v>
      </c>
      <c r="I424" t="s">
        <v>370</v>
      </c>
      <c r="J424" t="s">
        <v>37</v>
      </c>
      <c r="K424" t="s">
        <v>105</v>
      </c>
      <c r="L424" t="s">
        <v>106</v>
      </c>
      <c r="M424" t="s">
        <v>70</v>
      </c>
      <c r="N424" s="32">
        <v>5.2914285714285711E-3</v>
      </c>
      <c r="O424" t="s">
        <v>368</v>
      </c>
      <c r="P424" t="s">
        <v>369</v>
      </c>
      <c r="Q424" t="s">
        <v>370</v>
      </c>
      <c r="R424" t="b">
        <f t="shared" si="6"/>
        <v>1</v>
      </c>
    </row>
    <row r="425" spans="1:18" x14ac:dyDescent="0.3">
      <c r="A425">
        <v>424</v>
      </c>
      <c r="B425" t="s">
        <v>37</v>
      </c>
      <c r="C425" t="s">
        <v>105</v>
      </c>
      <c r="D425" t="s">
        <v>107</v>
      </c>
      <c r="E425" t="s">
        <v>70</v>
      </c>
      <c r="F425" s="32">
        <v>4.3100000000000005E-3</v>
      </c>
      <c r="G425" t="s">
        <v>368</v>
      </c>
      <c r="H425" t="s">
        <v>369</v>
      </c>
      <c r="I425" t="s">
        <v>370</v>
      </c>
      <c r="J425" t="s">
        <v>37</v>
      </c>
      <c r="K425" t="s">
        <v>105</v>
      </c>
      <c r="L425" t="s">
        <v>107</v>
      </c>
      <c r="M425" t="s">
        <v>70</v>
      </c>
      <c r="N425" s="32">
        <v>4.3100000000000005E-3</v>
      </c>
      <c r="O425" t="s">
        <v>368</v>
      </c>
      <c r="P425" t="s">
        <v>369</v>
      </c>
      <c r="Q425" t="s">
        <v>370</v>
      </c>
      <c r="R425" t="b">
        <f t="shared" si="6"/>
        <v>1</v>
      </c>
    </row>
    <row r="426" spans="1:18" x14ac:dyDescent="0.3">
      <c r="A426">
        <v>425</v>
      </c>
      <c r="B426" t="s">
        <v>37</v>
      </c>
      <c r="C426" t="s">
        <v>105</v>
      </c>
      <c r="D426" t="s">
        <v>108</v>
      </c>
      <c r="E426" t="s">
        <v>70</v>
      </c>
      <c r="F426" s="32">
        <v>3.875E-3</v>
      </c>
      <c r="G426" t="s">
        <v>368</v>
      </c>
      <c r="H426" t="s">
        <v>369</v>
      </c>
      <c r="I426" t="s">
        <v>370</v>
      </c>
      <c r="J426" t="s">
        <v>37</v>
      </c>
      <c r="K426" t="s">
        <v>105</v>
      </c>
      <c r="L426" t="s">
        <v>108</v>
      </c>
      <c r="M426" t="s">
        <v>70</v>
      </c>
      <c r="N426" s="32">
        <v>3.875E-3</v>
      </c>
      <c r="O426" t="s">
        <v>368</v>
      </c>
      <c r="P426" t="s">
        <v>369</v>
      </c>
      <c r="Q426" t="s">
        <v>370</v>
      </c>
      <c r="R426" t="b">
        <f t="shared" si="6"/>
        <v>1</v>
      </c>
    </row>
    <row r="427" spans="1:18" x14ac:dyDescent="0.3">
      <c r="A427">
        <v>426</v>
      </c>
      <c r="B427" t="s">
        <v>37</v>
      </c>
      <c r="C427" t="s">
        <v>105</v>
      </c>
      <c r="D427" t="s">
        <v>111</v>
      </c>
      <c r="E427" t="s">
        <v>70</v>
      </c>
      <c r="F427" s="32">
        <v>4.1224999999999994E-3</v>
      </c>
      <c r="G427" t="s">
        <v>368</v>
      </c>
      <c r="H427" t="s">
        <v>369</v>
      </c>
      <c r="I427" t="s">
        <v>370</v>
      </c>
      <c r="J427" t="s">
        <v>37</v>
      </c>
      <c r="K427" t="s">
        <v>105</v>
      </c>
      <c r="L427" t="s">
        <v>111</v>
      </c>
      <c r="M427" t="s">
        <v>70</v>
      </c>
      <c r="N427" s="32">
        <v>4.1224999999999994E-3</v>
      </c>
      <c r="O427" t="s">
        <v>368</v>
      </c>
      <c r="P427" t="s">
        <v>369</v>
      </c>
      <c r="Q427" t="s">
        <v>370</v>
      </c>
      <c r="R427" t="b">
        <f t="shared" si="6"/>
        <v>1</v>
      </c>
    </row>
    <row r="428" spans="1:18" x14ac:dyDescent="0.3">
      <c r="A428">
        <v>427</v>
      </c>
      <c r="B428" t="s">
        <v>37</v>
      </c>
      <c r="C428" t="s">
        <v>105</v>
      </c>
      <c r="D428" t="s">
        <v>113</v>
      </c>
      <c r="E428" t="s">
        <v>70</v>
      </c>
      <c r="F428" s="32">
        <v>4.1224999999999994E-3</v>
      </c>
      <c r="G428" t="s">
        <v>368</v>
      </c>
      <c r="H428" t="s">
        <v>369</v>
      </c>
      <c r="I428" t="s">
        <v>370</v>
      </c>
      <c r="J428" t="s">
        <v>37</v>
      </c>
      <c r="K428" t="s">
        <v>105</v>
      </c>
      <c r="L428" t="s">
        <v>113</v>
      </c>
      <c r="M428" t="s">
        <v>70</v>
      </c>
      <c r="N428" s="32">
        <v>4.1224999999999994E-3</v>
      </c>
      <c r="O428" t="s">
        <v>368</v>
      </c>
      <c r="P428" t="s">
        <v>369</v>
      </c>
      <c r="Q428" t="s">
        <v>370</v>
      </c>
      <c r="R428" t="b">
        <f t="shared" si="6"/>
        <v>1</v>
      </c>
    </row>
    <row r="429" spans="1:18" x14ac:dyDescent="0.3">
      <c r="A429">
        <v>428</v>
      </c>
      <c r="B429" t="s">
        <v>38</v>
      </c>
      <c r="C429" t="s">
        <v>313</v>
      </c>
      <c r="D429" t="s">
        <v>314</v>
      </c>
      <c r="E429" t="s">
        <v>120</v>
      </c>
      <c r="F429" s="32">
        <v>0.22790352984390899</v>
      </c>
      <c r="G429" t="s">
        <v>374</v>
      </c>
      <c r="H429" t="s">
        <v>369</v>
      </c>
      <c r="I429" t="s">
        <v>370</v>
      </c>
      <c r="J429" t="s">
        <v>38</v>
      </c>
      <c r="K429" t="s">
        <v>313</v>
      </c>
      <c r="L429" t="s">
        <v>314</v>
      </c>
      <c r="M429" t="s">
        <v>120</v>
      </c>
      <c r="N429" s="32">
        <v>0.22790352984390899</v>
      </c>
      <c r="O429" t="s">
        <v>374</v>
      </c>
      <c r="P429" t="s">
        <v>369</v>
      </c>
      <c r="Q429" t="s">
        <v>370</v>
      </c>
      <c r="R429" t="b">
        <f t="shared" si="6"/>
        <v>1</v>
      </c>
    </row>
    <row r="430" spans="1:18" x14ac:dyDescent="0.3">
      <c r="A430">
        <v>429</v>
      </c>
      <c r="B430" t="s">
        <v>38</v>
      </c>
      <c r="C430" t="s">
        <v>315</v>
      </c>
      <c r="D430" t="s">
        <v>316</v>
      </c>
      <c r="E430" t="s">
        <v>120</v>
      </c>
      <c r="F430" s="32">
        <v>2.886288E-2</v>
      </c>
      <c r="G430" t="s">
        <v>374</v>
      </c>
      <c r="H430" t="s">
        <v>369</v>
      </c>
      <c r="I430" t="s">
        <v>370</v>
      </c>
      <c r="J430" t="s">
        <v>38</v>
      </c>
      <c r="K430" t="s">
        <v>315</v>
      </c>
      <c r="L430" t="s">
        <v>316</v>
      </c>
      <c r="M430" t="s">
        <v>120</v>
      </c>
      <c r="N430" s="32">
        <v>2.886288E-2</v>
      </c>
      <c r="O430" t="s">
        <v>374</v>
      </c>
      <c r="P430" t="s">
        <v>369</v>
      </c>
      <c r="Q430" t="s">
        <v>370</v>
      </c>
      <c r="R430" t="b">
        <f t="shared" si="6"/>
        <v>1</v>
      </c>
    </row>
    <row r="431" spans="1:18" x14ac:dyDescent="0.3">
      <c r="A431">
        <v>430</v>
      </c>
      <c r="B431" t="s">
        <v>38</v>
      </c>
      <c r="C431" t="s">
        <v>315</v>
      </c>
      <c r="D431" t="s">
        <v>317</v>
      </c>
      <c r="E431" t="s">
        <v>120</v>
      </c>
      <c r="F431" s="32">
        <v>0.74663393260451327</v>
      </c>
      <c r="G431" t="s">
        <v>374</v>
      </c>
      <c r="H431" t="s">
        <v>369</v>
      </c>
      <c r="I431" t="s">
        <v>370</v>
      </c>
      <c r="J431" t="s">
        <v>38</v>
      </c>
      <c r="K431" t="s">
        <v>315</v>
      </c>
      <c r="L431" t="s">
        <v>317</v>
      </c>
      <c r="M431" t="s">
        <v>120</v>
      </c>
      <c r="N431" s="32">
        <v>0.74663393260451327</v>
      </c>
      <c r="O431" t="s">
        <v>374</v>
      </c>
      <c r="P431" t="s">
        <v>369</v>
      </c>
      <c r="Q431" t="s">
        <v>370</v>
      </c>
      <c r="R431" t="b">
        <f t="shared" si="6"/>
        <v>1</v>
      </c>
    </row>
    <row r="432" spans="1:18" x14ac:dyDescent="0.3">
      <c r="A432">
        <v>431</v>
      </c>
      <c r="B432" t="s">
        <v>38</v>
      </c>
      <c r="C432" t="s">
        <v>315</v>
      </c>
      <c r="D432" t="s">
        <v>318</v>
      </c>
      <c r="E432" t="s">
        <v>120</v>
      </c>
      <c r="F432" s="32">
        <v>0.50347986480790319</v>
      </c>
      <c r="G432" t="s">
        <v>374</v>
      </c>
      <c r="H432" t="s">
        <v>369</v>
      </c>
      <c r="I432" t="s">
        <v>370</v>
      </c>
      <c r="J432" t="s">
        <v>38</v>
      </c>
      <c r="K432" t="s">
        <v>315</v>
      </c>
      <c r="L432" t="s">
        <v>318</v>
      </c>
      <c r="M432" t="s">
        <v>120</v>
      </c>
      <c r="N432" s="32">
        <v>0.50347986480790319</v>
      </c>
      <c r="O432" t="s">
        <v>374</v>
      </c>
      <c r="P432" t="s">
        <v>369</v>
      </c>
      <c r="Q432" t="s">
        <v>370</v>
      </c>
      <c r="R432" t="b">
        <f t="shared" si="6"/>
        <v>1</v>
      </c>
    </row>
    <row r="433" spans="1:18" x14ac:dyDescent="0.3">
      <c r="A433">
        <v>432</v>
      </c>
      <c r="B433" t="s">
        <v>39</v>
      </c>
      <c r="C433" t="s">
        <v>319</v>
      </c>
      <c r="D433" t="s">
        <v>320</v>
      </c>
      <c r="E433" t="s">
        <v>81</v>
      </c>
      <c r="F433" s="32">
        <v>2.6314478119453238E-2</v>
      </c>
      <c r="G433" t="s">
        <v>384</v>
      </c>
      <c r="H433" t="s">
        <v>369</v>
      </c>
      <c r="I433" t="s">
        <v>370</v>
      </c>
      <c r="J433" t="s">
        <v>39</v>
      </c>
      <c r="K433" t="s">
        <v>319</v>
      </c>
      <c r="L433" t="s">
        <v>320</v>
      </c>
      <c r="M433" t="s">
        <v>81</v>
      </c>
      <c r="N433" s="32">
        <v>2.6314478119453238E-2</v>
      </c>
      <c r="O433" t="s">
        <v>384</v>
      </c>
      <c r="P433" t="s">
        <v>369</v>
      </c>
      <c r="Q433" t="s">
        <v>370</v>
      </c>
      <c r="R433" t="b">
        <f t="shared" si="6"/>
        <v>1</v>
      </c>
    </row>
    <row r="434" spans="1:18" x14ac:dyDescent="0.3">
      <c r="A434">
        <v>433</v>
      </c>
      <c r="B434" t="s">
        <v>39</v>
      </c>
      <c r="C434" t="s">
        <v>319</v>
      </c>
      <c r="D434" t="s">
        <v>321</v>
      </c>
      <c r="E434" t="s">
        <v>81</v>
      </c>
      <c r="F434" s="32">
        <v>0.20079230379746832</v>
      </c>
      <c r="G434" t="s">
        <v>384</v>
      </c>
      <c r="H434" t="s">
        <v>369</v>
      </c>
      <c r="I434" t="s">
        <v>370</v>
      </c>
      <c r="J434" t="s">
        <v>39</v>
      </c>
      <c r="K434" t="s">
        <v>319</v>
      </c>
      <c r="L434" t="s">
        <v>321</v>
      </c>
      <c r="M434" t="s">
        <v>81</v>
      </c>
      <c r="N434" s="32">
        <v>0.20079230379746832</v>
      </c>
      <c r="O434" t="s">
        <v>384</v>
      </c>
      <c r="P434" t="s">
        <v>369</v>
      </c>
      <c r="Q434" t="s">
        <v>370</v>
      </c>
      <c r="R434" t="b">
        <f t="shared" si="6"/>
        <v>1</v>
      </c>
    </row>
    <row r="435" spans="1:18" x14ac:dyDescent="0.3">
      <c r="A435">
        <v>434</v>
      </c>
      <c r="B435" t="s">
        <v>39</v>
      </c>
      <c r="C435" t="s">
        <v>322</v>
      </c>
      <c r="D435" t="s">
        <v>323</v>
      </c>
      <c r="E435" t="s">
        <v>120</v>
      </c>
      <c r="F435" s="32">
        <v>1.0942855777905378</v>
      </c>
      <c r="G435" t="s">
        <v>374</v>
      </c>
      <c r="H435" t="s">
        <v>369</v>
      </c>
      <c r="I435" t="s">
        <v>370</v>
      </c>
      <c r="J435" t="s">
        <v>39</v>
      </c>
      <c r="K435" t="s">
        <v>322</v>
      </c>
      <c r="L435" t="s">
        <v>323</v>
      </c>
      <c r="M435" t="s">
        <v>120</v>
      </c>
      <c r="N435" s="32">
        <v>1.0942855777905378</v>
      </c>
      <c r="O435" t="s">
        <v>374</v>
      </c>
      <c r="P435" t="s">
        <v>369</v>
      </c>
      <c r="Q435" t="s">
        <v>370</v>
      </c>
      <c r="R435" t="b">
        <f t="shared" si="6"/>
        <v>1</v>
      </c>
    </row>
    <row r="436" spans="1:18" x14ac:dyDescent="0.3">
      <c r="A436">
        <v>435</v>
      </c>
      <c r="B436" t="s">
        <v>39</v>
      </c>
      <c r="C436" t="s">
        <v>322</v>
      </c>
      <c r="D436" t="s">
        <v>324</v>
      </c>
      <c r="E436" t="s">
        <v>81</v>
      </c>
      <c r="F436" s="32">
        <v>9.9400868571428574E-2</v>
      </c>
      <c r="G436" t="s">
        <v>384</v>
      </c>
      <c r="H436" t="s">
        <v>369</v>
      </c>
      <c r="I436" t="s">
        <v>370</v>
      </c>
      <c r="J436" t="s">
        <v>39</v>
      </c>
      <c r="K436" t="s">
        <v>322</v>
      </c>
      <c r="L436" t="s">
        <v>324</v>
      </c>
      <c r="M436" t="s">
        <v>81</v>
      </c>
      <c r="N436" s="32">
        <v>9.9400868571428574E-2</v>
      </c>
      <c r="O436" t="s">
        <v>384</v>
      </c>
      <c r="P436" t="s">
        <v>369</v>
      </c>
      <c r="Q436" t="s">
        <v>370</v>
      </c>
      <c r="R436" t="b">
        <f t="shared" si="6"/>
        <v>1</v>
      </c>
    </row>
    <row r="437" spans="1:18" x14ac:dyDescent="0.3">
      <c r="A437">
        <v>436</v>
      </c>
      <c r="B437" t="s">
        <v>39</v>
      </c>
      <c r="C437" t="s">
        <v>322</v>
      </c>
      <c r="D437" t="s">
        <v>325</v>
      </c>
      <c r="E437" t="s">
        <v>81</v>
      </c>
      <c r="F437" s="32">
        <v>0.40054146857142864</v>
      </c>
      <c r="G437" t="s">
        <v>384</v>
      </c>
      <c r="H437" t="s">
        <v>369</v>
      </c>
      <c r="I437" t="s">
        <v>370</v>
      </c>
      <c r="J437" t="s">
        <v>39</v>
      </c>
      <c r="K437" t="s">
        <v>322</v>
      </c>
      <c r="L437" t="s">
        <v>325</v>
      </c>
      <c r="M437" t="s">
        <v>81</v>
      </c>
      <c r="N437" s="32">
        <v>0.40054146857142864</v>
      </c>
      <c r="O437" t="s">
        <v>384</v>
      </c>
      <c r="P437" t="s">
        <v>369</v>
      </c>
      <c r="Q437" t="s">
        <v>370</v>
      </c>
      <c r="R437" t="b">
        <f t="shared" si="6"/>
        <v>1</v>
      </c>
    </row>
    <row r="438" spans="1:18" x14ac:dyDescent="0.3">
      <c r="A438">
        <v>437</v>
      </c>
      <c r="B438" t="s">
        <v>39</v>
      </c>
      <c r="C438" t="s">
        <v>322</v>
      </c>
      <c r="D438" t="s">
        <v>326</v>
      </c>
      <c r="E438" t="s">
        <v>81</v>
      </c>
      <c r="F438" s="32">
        <v>2.9870636190476186E-2</v>
      </c>
      <c r="G438" t="s">
        <v>384</v>
      </c>
      <c r="H438" t="s">
        <v>369</v>
      </c>
      <c r="I438" t="s">
        <v>370</v>
      </c>
      <c r="J438" t="s">
        <v>39</v>
      </c>
      <c r="K438" t="s">
        <v>322</v>
      </c>
      <c r="L438" t="s">
        <v>326</v>
      </c>
      <c r="M438" t="s">
        <v>81</v>
      </c>
      <c r="N438" s="32">
        <v>2.9870636190476186E-2</v>
      </c>
      <c r="O438" t="s">
        <v>384</v>
      </c>
      <c r="P438" t="s">
        <v>369</v>
      </c>
      <c r="Q438" t="s">
        <v>370</v>
      </c>
      <c r="R438" t="b">
        <f t="shared" si="6"/>
        <v>1</v>
      </c>
    </row>
    <row r="439" spans="1:18" x14ac:dyDescent="0.3">
      <c r="A439">
        <v>438</v>
      </c>
      <c r="B439" t="s">
        <v>39</v>
      </c>
      <c r="C439" t="s">
        <v>322</v>
      </c>
      <c r="D439" t="s">
        <v>327</v>
      </c>
      <c r="E439" t="s">
        <v>81</v>
      </c>
      <c r="F439" s="32">
        <v>5.4178988144518749E-2</v>
      </c>
      <c r="G439" t="s">
        <v>384</v>
      </c>
      <c r="H439" t="s">
        <v>369</v>
      </c>
      <c r="I439" t="s">
        <v>370</v>
      </c>
      <c r="J439" t="s">
        <v>39</v>
      </c>
      <c r="K439" t="s">
        <v>322</v>
      </c>
      <c r="L439" t="s">
        <v>327</v>
      </c>
      <c r="M439" t="s">
        <v>81</v>
      </c>
      <c r="N439" s="32">
        <v>5.4178988144518749E-2</v>
      </c>
      <c r="O439" t="s">
        <v>384</v>
      </c>
      <c r="P439" t="s">
        <v>369</v>
      </c>
      <c r="Q439" t="s">
        <v>370</v>
      </c>
      <c r="R439" t="b">
        <f t="shared" si="6"/>
        <v>1</v>
      </c>
    </row>
    <row r="440" spans="1:18" x14ac:dyDescent="0.3">
      <c r="A440">
        <v>439</v>
      </c>
      <c r="B440" t="s">
        <v>39</v>
      </c>
      <c r="C440" t="s">
        <v>322</v>
      </c>
      <c r="D440" t="s">
        <v>328</v>
      </c>
      <c r="E440" t="s">
        <v>120</v>
      </c>
      <c r="F440" s="32">
        <v>2.330303500505654</v>
      </c>
      <c r="G440" t="s">
        <v>374</v>
      </c>
      <c r="H440" t="s">
        <v>369</v>
      </c>
      <c r="I440" t="s">
        <v>370</v>
      </c>
      <c r="J440" t="s">
        <v>39</v>
      </c>
      <c r="K440" t="s">
        <v>322</v>
      </c>
      <c r="L440" t="s">
        <v>328</v>
      </c>
      <c r="M440" t="s">
        <v>120</v>
      </c>
      <c r="N440" s="32">
        <v>2.330303500505654</v>
      </c>
      <c r="O440" t="s">
        <v>374</v>
      </c>
      <c r="P440" t="s">
        <v>369</v>
      </c>
      <c r="Q440" t="s">
        <v>370</v>
      </c>
      <c r="R440" t="b">
        <f t="shared" si="6"/>
        <v>1</v>
      </c>
    </row>
    <row r="441" spans="1:18" x14ac:dyDescent="0.3">
      <c r="A441">
        <v>440</v>
      </c>
      <c r="B441" t="s">
        <v>40</v>
      </c>
      <c r="C441" t="s">
        <v>71</v>
      </c>
      <c r="D441" t="s">
        <v>339</v>
      </c>
      <c r="E441" t="s">
        <v>70</v>
      </c>
      <c r="F441" s="32">
        <v>9.4468085106382979E-2</v>
      </c>
      <c r="G441" t="s">
        <v>368</v>
      </c>
      <c r="H441" t="s">
        <v>369</v>
      </c>
      <c r="I441" t="s">
        <v>370</v>
      </c>
      <c r="J441" t="s">
        <v>40</v>
      </c>
      <c r="K441" t="s">
        <v>71</v>
      </c>
      <c r="L441" t="s">
        <v>339</v>
      </c>
      <c r="M441" t="s">
        <v>70</v>
      </c>
      <c r="N441" s="32">
        <v>9.4468085106382979E-2</v>
      </c>
      <c r="O441" t="s">
        <v>368</v>
      </c>
      <c r="P441" t="s">
        <v>369</v>
      </c>
      <c r="Q441" t="s">
        <v>370</v>
      </c>
      <c r="R441" t="b">
        <f t="shared" si="6"/>
        <v>1</v>
      </c>
    </row>
    <row r="442" spans="1:18" x14ac:dyDescent="0.3">
      <c r="A442">
        <v>441</v>
      </c>
      <c r="B442" t="s">
        <v>40</v>
      </c>
      <c r="C442" t="s">
        <v>71</v>
      </c>
      <c r="D442" t="s">
        <v>222</v>
      </c>
      <c r="E442" t="s">
        <v>70</v>
      </c>
      <c r="F442" s="32">
        <v>8.5390070921985819E-2</v>
      </c>
      <c r="G442" t="s">
        <v>368</v>
      </c>
      <c r="H442" t="s">
        <v>369</v>
      </c>
      <c r="I442" t="s">
        <v>370</v>
      </c>
      <c r="J442" t="s">
        <v>40</v>
      </c>
      <c r="K442" t="s">
        <v>71</v>
      </c>
      <c r="L442" t="s">
        <v>222</v>
      </c>
      <c r="M442" t="s">
        <v>70</v>
      </c>
      <c r="N442" s="32">
        <v>8.5390070921985819E-2</v>
      </c>
      <c r="O442" t="s">
        <v>368</v>
      </c>
      <c r="P442" t="s">
        <v>369</v>
      </c>
      <c r="Q442" t="s">
        <v>370</v>
      </c>
      <c r="R442" t="b">
        <f t="shared" si="6"/>
        <v>1</v>
      </c>
    </row>
    <row r="443" spans="1:18" x14ac:dyDescent="0.3">
      <c r="A443">
        <v>442</v>
      </c>
      <c r="B443" t="s">
        <v>40</v>
      </c>
      <c r="C443" t="s">
        <v>71</v>
      </c>
      <c r="D443" t="s">
        <v>340</v>
      </c>
      <c r="E443" t="s">
        <v>70</v>
      </c>
      <c r="F443" s="32">
        <v>8.085106382978724E-2</v>
      </c>
      <c r="G443" t="s">
        <v>368</v>
      </c>
      <c r="H443" t="s">
        <v>369</v>
      </c>
      <c r="I443" t="s">
        <v>370</v>
      </c>
      <c r="J443" t="s">
        <v>40</v>
      </c>
      <c r="K443" t="s">
        <v>71</v>
      </c>
      <c r="L443" t="s">
        <v>340</v>
      </c>
      <c r="M443" t="s">
        <v>70</v>
      </c>
      <c r="N443" s="32">
        <v>8.085106382978724E-2</v>
      </c>
      <c r="O443" t="s">
        <v>368</v>
      </c>
      <c r="P443" t="s">
        <v>369</v>
      </c>
      <c r="Q443" t="s">
        <v>370</v>
      </c>
      <c r="R443" t="b">
        <f t="shared" si="6"/>
        <v>1</v>
      </c>
    </row>
    <row r="444" spans="1:18" x14ac:dyDescent="0.3">
      <c r="A444">
        <v>443</v>
      </c>
      <c r="B444" t="s">
        <v>40</v>
      </c>
      <c r="C444" t="s">
        <v>71</v>
      </c>
      <c r="D444" t="s">
        <v>341</v>
      </c>
      <c r="E444" t="s">
        <v>70</v>
      </c>
      <c r="F444" s="32">
        <v>0.11276595744680851</v>
      </c>
      <c r="G444" t="s">
        <v>368</v>
      </c>
      <c r="H444" t="s">
        <v>369</v>
      </c>
      <c r="I444" t="s">
        <v>370</v>
      </c>
      <c r="J444" t="s">
        <v>40</v>
      </c>
      <c r="K444" t="s">
        <v>71</v>
      </c>
      <c r="L444" t="s">
        <v>341</v>
      </c>
      <c r="M444" t="s">
        <v>70</v>
      </c>
      <c r="N444" s="32">
        <v>0.11276595744680851</v>
      </c>
      <c r="O444" t="s">
        <v>368</v>
      </c>
      <c r="P444" t="s">
        <v>369</v>
      </c>
      <c r="Q444" t="s">
        <v>370</v>
      </c>
      <c r="R444" t="b">
        <f t="shared" si="6"/>
        <v>1</v>
      </c>
    </row>
    <row r="445" spans="1:18" x14ac:dyDescent="0.3">
      <c r="A445">
        <v>444</v>
      </c>
      <c r="B445" t="s">
        <v>40</v>
      </c>
      <c r="C445" t="s">
        <v>71</v>
      </c>
      <c r="D445" t="s">
        <v>342</v>
      </c>
      <c r="E445" t="s">
        <v>70</v>
      </c>
      <c r="F445" s="32">
        <v>0.1114406779661017</v>
      </c>
      <c r="G445" t="s">
        <v>368</v>
      </c>
      <c r="H445" t="s">
        <v>369</v>
      </c>
      <c r="I445" t="s">
        <v>370</v>
      </c>
      <c r="J445" t="s">
        <v>40</v>
      </c>
      <c r="K445" t="s">
        <v>71</v>
      </c>
      <c r="L445" t="s">
        <v>342</v>
      </c>
      <c r="M445" t="s">
        <v>70</v>
      </c>
      <c r="N445" s="32">
        <v>0.1114406779661017</v>
      </c>
      <c r="O445" t="s">
        <v>368</v>
      </c>
      <c r="P445" t="s">
        <v>369</v>
      </c>
      <c r="Q445" t="s">
        <v>370</v>
      </c>
      <c r="R445" t="b">
        <f t="shared" si="6"/>
        <v>1</v>
      </c>
    </row>
    <row r="446" spans="1:18" x14ac:dyDescent="0.3">
      <c r="A446">
        <v>445</v>
      </c>
      <c r="B446" t="s">
        <v>40</v>
      </c>
      <c r="C446" t="s">
        <v>71</v>
      </c>
      <c r="D446" t="s">
        <v>343</v>
      </c>
      <c r="E446" t="s">
        <v>70</v>
      </c>
      <c r="F446" s="32">
        <v>0.10042372881355932</v>
      </c>
      <c r="G446" t="s">
        <v>368</v>
      </c>
      <c r="H446" t="s">
        <v>369</v>
      </c>
      <c r="I446" t="s">
        <v>370</v>
      </c>
      <c r="J446" t="s">
        <v>40</v>
      </c>
      <c r="K446" t="s">
        <v>71</v>
      </c>
      <c r="L446" t="s">
        <v>343</v>
      </c>
      <c r="M446" t="s">
        <v>70</v>
      </c>
      <c r="N446" s="32">
        <v>0.10042372881355932</v>
      </c>
      <c r="O446" t="s">
        <v>368</v>
      </c>
      <c r="P446" t="s">
        <v>369</v>
      </c>
      <c r="Q446" t="s">
        <v>370</v>
      </c>
      <c r="R446" t="b">
        <f t="shared" si="6"/>
        <v>1</v>
      </c>
    </row>
    <row r="447" spans="1:18" x14ac:dyDescent="0.3">
      <c r="A447">
        <v>446</v>
      </c>
      <c r="B447" t="s">
        <v>40</v>
      </c>
      <c r="C447" t="s">
        <v>71</v>
      </c>
      <c r="D447" t="s">
        <v>344</v>
      </c>
      <c r="E447" t="s">
        <v>70</v>
      </c>
      <c r="F447" s="32">
        <v>9.4915254237288138E-2</v>
      </c>
      <c r="G447" t="s">
        <v>368</v>
      </c>
      <c r="H447" t="s">
        <v>369</v>
      </c>
      <c r="I447" t="s">
        <v>370</v>
      </c>
      <c r="J447" t="s">
        <v>40</v>
      </c>
      <c r="K447" t="s">
        <v>71</v>
      </c>
      <c r="L447" t="s">
        <v>344</v>
      </c>
      <c r="M447" t="s">
        <v>70</v>
      </c>
      <c r="N447" s="32">
        <v>9.4915254237288138E-2</v>
      </c>
      <c r="O447" t="s">
        <v>368</v>
      </c>
      <c r="P447" t="s">
        <v>369</v>
      </c>
      <c r="Q447" t="s">
        <v>370</v>
      </c>
      <c r="R447" t="b">
        <f t="shared" si="6"/>
        <v>1</v>
      </c>
    </row>
    <row r="448" spans="1:18" x14ac:dyDescent="0.3">
      <c r="A448">
        <v>447</v>
      </c>
      <c r="B448" t="s">
        <v>40</v>
      </c>
      <c r="C448" t="s">
        <v>71</v>
      </c>
      <c r="D448" t="s">
        <v>345</v>
      </c>
      <c r="E448" t="s">
        <v>70</v>
      </c>
      <c r="F448" s="32">
        <v>0.13305084745762713</v>
      </c>
      <c r="G448" t="s">
        <v>368</v>
      </c>
      <c r="H448" t="s">
        <v>369</v>
      </c>
      <c r="I448" t="s">
        <v>370</v>
      </c>
      <c r="J448" t="s">
        <v>40</v>
      </c>
      <c r="K448" t="s">
        <v>71</v>
      </c>
      <c r="L448" t="s">
        <v>345</v>
      </c>
      <c r="M448" t="s">
        <v>70</v>
      </c>
      <c r="N448" s="32">
        <v>0.13305084745762713</v>
      </c>
      <c r="O448" t="s">
        <v>368</v>
      </c>
      <c r="P448" t="s">
        <v>369</v>
      </c>
      <c r="Q448" t="s">
        <v>370</v>
      </c>
      <c r="R448" t="b">
        <f t="shared" si="6"/>
        <v>1</v>
      </c>
    </row>
    <row r="449" spans="1:18" x14ac:dyDescent="0.3">
      <c r="A449">
        <v>448</v>
      </c>
      <c r="B449" t="s">
        <v>40</v>
      </c>
      <c r="C449" t="s">
        <v>71</v>
      </c>
      <c r="D449" t="s">
        <v>346</v>
      </c>
      <c r="E449" t="s">
        <v>70</v>
      </c>
      <c r="F449" s="32">
        <v>0.1287739423456567</v>
      </c>
      <c r="G449" t="s">
        <v>368</v>
      </c>
      <c r="H449" t="s">
        <v>369</v>
      </c>
      <c r="I449" t="s">
        <v>370</v>
      </c>
      <c r="J449" t="s">
        <v>40</v>
      </c>
      <c r="K449" t="s">
        <v>71</v>
      </c>
      <c r="L449" t="s">
        <v>346</v>
      </c>
      <c r="M449" t="s">
        <v>70</v>
      </c>
      <c r="N449" s="32">
        <v>0.1287739423456567</v>
      </c>
      <c r="O449" t="s">
        <v>368</v>
      </c>
      <c r="P449" t="s">
        <v>369</v>
      </c>
      <c r="Q449" t="s">
        <v>370</v>
      </c>
      <c r="R449" t="b">
        <f t="shared" si="6"/>
        <v>1</v>
      </c>
    </row>
    <row r="450" spans="1:18" x14ac:dyDescent="0.3">
      <c r="A450">
        <v>449</v>
      </c>
      <c r="B450" t="s">
        <v>40</v>
      </c>
      <c r="C450" t="s">
        <v>71</v>
      </c>
      <c r="D450" t="s">
        <v>347</v>
      </c>
      <c r="E450" t="s">
        <v>70</v>
      </c>
      <c r="F450" s="32">
        <v>0.1027905240442019</v>
      </c>
      <c r="G450" t="s">
        <v>368</v>
      </c>
      <c r="H450" t="s">
        <v>369</v>
      </c>
      <c r="I450" t="s">
        <v>370</v>
      </c>
      <c r="J450" t="s">
        <v>40</v>
      </c>
      <c r="K450" t="s">
        <v>71</v>
      </c>
      <c r="L450" t="s">
        <v>347</v>
      </c>
      <c r="M450" t="s">
        <v>70</v>
      </c>
      <c r="N450" s="32">
        <v>0.1027905240442019</v>
      </c>
      <c r="O450" t="s">
        <v>368</v>
      </c>
      <c r="P450" t="s">
        <v>369</v>
      </c>
      <c r="Q450" t="s">
        <v>370</v>
      </c>
      <c r="R450" t="b">
        <f t="shared" si="6"/>
        <v>1</v>
      </c>
    </row>
    <row r="451" spans="1:18" x14ac:dyDescent="0.3">
      <c r="A451">
        <v>450</v>
      </c>
      <c r="B451" t="s">
        <v>40</v>
      </c>
      <c r="C451" t="s">
        <v>71</v>
      </c>
      <c r="D451" t="s">
        <v>348</v>
      </c>
      <c r="E451" t="s">
        <v>70</v>
      </c>
      <c r="F451" s="32">
        <v>8.9798814893474493E-2</v>
      </c>
      <c r="G451" t="s">
        <v>368</v>
      </c>
      <c r="H451" t="s">
        <v>369</v>
      </c>
      <c r="I451" t="s">
        <v>370</v>
      </c>
      <c r="J451" t="s">
        <v>40</v>
      </c>
      <c r="K451" t="s">
        <v>71</v>
      </c>
      <c r="L451" t="s">
        <v>348</v>
      </c>
      <c r="M451" t="s">
        <v>70</v>
      </c>
      <c r="N451" s="32">
        <v>8.9798814893474493E-2</v>
      </c>
      <c r="O451" t="s">
        <v>368</v>
      </c>
      <c r="P451" t="s">
        <v>369</v>
      </c>
      <c r="Q451" t="s">
        <v>370</v>
      </c>
      <c r="R451" t="b">
        <f t="shared" ref="R451:R492" si="7">D451=L451</f>
        <v>1</v>
      </c>
    </row>
    <row r="452" spans="1:18" x14ac:dyDescent="0.3">
      <c r="A452">
        <v>451</v>
      </c>
      <c r="B452" t="s">
        <v>40</v>
      </c>
      <c r="C452" t="s">
        <v>71</v>
      </c>
      <c r="D452" t="s">
        <v>349</v>
      </c>
      <c r="E452" t="s">
        <v>70</v>
      </c>
      <c r="F452" s="32">
        <v>0.15038411183718209</v>
      </c>
      <c r="G452" t="s">
        <v>368</v>
      </c>
      <c r="H452" t="s">
        <v>369</v>
      </c>
      <c r="I452" t="s">
        <v>370</v>
      </c>
      <c r="J452" t="s">
        <v>40</v>
      </c>
      <c r="K452" t="s">
        <v>71</v>
      </c>
      <c r="L452" t="s">
        <v>349</v>
      </c>
      <c r="M452" t="s">
        <v>70</v>
      </c>
      <c r="N452" s="32">
        <v>0.15038411183718209</v>
      </c>
      <c r="O452" t="s">
        <v>368</v>
      </c>
      <c r="P452" t="s">
        <v>369</v>
      </c>
      <c r="Q452" t="s">
        <v>370</v>
      </c>
      <c r="R452" t="b">
        <f t="shared" si="7"/>
        <v>1</v>
      </c>
    </row>
    <row r="453" spans="1:18" x14ac:dyDescent="0.3">
      <c r="A453">
        <v>452</v>
      </c>
      <c r="B453" t="s">
        <v>40</v>
      </c>
      <c r="C453" t="s">
        <v>71</v>
      </c>
      <c r="D453" t="s">
        <v>350</v>
      </c>
      <c r="E453" t="s">
        <v>70</v>
      </c>
      <c r="F453" s="32">
        <v>0.14345991561181434</v>
      </c>
      <c r="G453" t="s">
        <v>368</v>
      </c>
      <c r="H453" t="s">
        <v>369</v>
      </c>
      <c r="I453" t="s">
        <v>370</v>
      </c>
      <c r="J453" t="s">
        <v>40</v>
      </c>
      <c r="K453" t="s">
        <v>71</v>
      </c>
      <c r="L453" t="s">
        <v>350</v>
      </c>
      <c r="M453" t="s">
        <v>70</v>
      </c>
      <c r="N453" s="32">
        <v>0.14345991561181434</v>
      </c>
      <c r="O453" t="s">
        <v>368</v>
      </c>
      <c r="P453" t="s">
        <v>369</v>
      </c>
      <c r="Q453" t="s">
        <v>370</v>
      </c>
      <c r="R453" t="b">
        <f t="shared" si="7"/>
        <v>1</v>
      </c>
    </row>
    <row r="454" spans="1:18" x14ac:dyDescent="0.3">
      <c r="A454">
        <v>453</v>
      </c>
      <c r="B454" t="s">
        <v>40</v>
      </c>
      <c r="C454" t="s">
        <v>71</v>
      </c>
      <c r="D454" t="s">
        <v>351</v>
      </c>
      <c r="E454" t="s">
        <v>70</v>
      </c>
      <c r="F454" s="32">
        <v>0.12911392405063291</v>
      </c>
      <c r="G454" t="s">
        <v>368</v>
      </c>
      <c r="H454" t="s">
        <v>369</v>
      </c>
      <c r="I454" t="s">
        <v>370</v>
      </c>
      <c r="J454" t="s">
        <v>40</v>
      </c>
      <c r="K454" t="s">
        <v>71</v>
      </c>
      <c r="L454" t="s">
        <v>351</v>
      </c>
      <c r="M454" t="s">
        <v>70</v>
      </c>
      <c r="N454" s="32">
        <v>0.12911392405063291</v>
      </c>
      <c r="O454" t="s">
        <v>368</v>
      </c>
      <c r="P454" t="s">
        <v>369</v>
      </c>
      <c r="Q454" t="s">
        <v>370</v>
      </c>
      <c r="R454" t="b">
        <f t="shared" si="7"/>
        <v>1</v>
      </c>
    </row>
    <row r="455" spans="1:18" x14ac:dyDescent="0.3">
      <c r="A455">
        <v>454</v>
      </c>
      <c r="B455" t="s">
        <v>40</v>
      </c>
      <c r="C455" t="s">
        <v>71</v>
      </c>
      <c r="D455" t="s">
        <v>352</v>
      </c>
      <c r="E455" t="s">
        <v>70</v>
      </c>
      <c r="F455" s="32">
        <v>0.1219409282700422</v>
      </c>
      <c r="G455" t="s">
        <v>368</v>
      </c>
      <c r="H455" t="s">
        <v>369</v>
      </c>
      <c r="I455" t="s">
        <v>370</v>
      </c>
      <c r="J455" t="s">
        <v>40</v>
      </c>
      <c r="K455" t="s">
        <v>71</v>
      </c>
      <c r="L455" t="s">
        <v>352</v>
      </c>
      <c r="M455" t="s">
        <v>70</v>
      </c>
      <c r="N455" s="32">
        <v>0.1219409282700422</v>
      </c>
      <c r="O455" t="s">
        <v>368</v>
      </c>
      <c r="P455" t="s">
        <v>369</v>
      </c>
      <c r="Q455" t="s">
        <v>370</v>
      </c>
      <c r="R455" t="b">
        <f t="shared" si="7"/>
        <v>1</v>
      </c>
    </row>
    <row r="456" spans="1:18" x14ac:dyDescent="0.3">
      <c r="A456">
        <v>455</v>
      </c>
      <c r="B456" t="s">
        <v>40</v>
      </c>
      <c r="C456" t="s">
        <v>71</v>
      </c>
      <c r="D456" t="s">
        <v>353</v>
      </c>
      <c r="E456" t="s">
        <v>70</v>
      </c>
      <c r="F456" s="32">
        <v>0.17215189873417722</v>
      </c>
      <c r="G456" t="s">
        <v>368</v>
      </c>
      <c r="H456" t="s">
        <v>369</v>
      </c>
      <c r="I456" t="s">
        <v>370</v>
      </c>
      <c r="J456" t="s">
        <v>40</v>
      </c>
      <c r="K456" t="s">
        <v>71</v>
      </c>
      <c r="L456" t="s">
        <v>353</v>
      </c>
      <c r="M456" t="s">
        <v>70</v>
      </c>
      <c r="N456" s="32">
        <v>0.17215189873417722</v>
      </c>
      <c r="O456" t="s">
        <v>368</v>
      </c>
      <c r="P456" t="s">
        <v>369</v>
      </c>
      <c r="Q456" t="s">
        <v>370</v>
      </c>
      <c r="R456" t="b">
        <f t="shared" si="7"/>
        <v>1</v>
      </c>
    </row>
    <row r="457" spans="1:18" x14ac:dyDescent="0.3">
      <c r="A457">
        <v>456</v>
      </c>
      <c r="B457" t="s">
        <v>40</v>
      </c>
      <c r="C457" t="s">
        <v>71</v>
      </c>
      <c r="D457" t="s">
        <v>354</v>
      </c>
      <c r="E457" t="s">
        <v>70</v>
      </c>
      <c r="F457" s="32">
        <v>0.16848388945072176</v>
      </c>
      <c r="G457" t="s">
        <v>368</v>
      </c>
      <c r="H457" t="s">
        <v>369</v>
      </c>
      <c r="I457" t="s">
        <v>370</v>
      </c>
      <c r="J457" t="s">
        <v>40</v>
      </c>
      <c r="K457" t="s">
        <v>71</v>
      </c>
      <c r="L457" t="s">
        <v>354</v>
      </c>
      <c r="M457" t="s">
        <v>70</v>
      </c>
      <c r="N457" s="32">
        <v>0.16848388945072176</v>
      </c>
      <c r="O457" t="s">
        <v>368</v>
      </c>
      <c r="P457" t="s">
        <v>369</v>
      </c>
      <c r="Q457" t="s">
        <v>370</v>
      </c>
      <c r="R457" t="b">
        <f t="shared" si="7"/>
        <v>1</v>
      </c>
    </row>
    <row r="458" spans="1:18" x14ac:dyDescent="0.3">
      <c r="A458">
        <v>457</v>
      </c>
      <c r="B458" t="s">
        <v>40</v>
      </c>
      <c r="C458" t="s">
        <v>71</v>
      </c>
      <c r="D458" t="s">
        <v>355</v>
      </c>
      <c r="E458" t="s">
        <v>70</v>
      </c>
      <c r="F458" s="32">
        <v>0.15332599471387964</v>
      </c>
      <c r="G458" t="s">
        <v>368</v>
      </c>
      <c r="H458" t="s">
        <v>369</v>
      </c>
      <c r="I458" t="s">
        <v>370</v>
      </c>
      <c r="J458" t="s">
        <v>40</v>
      </c>
      <c r="K458" t="s">
        <v>71</v>
      </c>
      <c r="L458" t="s">
        <v>355</v>
      </c>
      <c r="M458" t="s">
        <v>70</v>
      </c>
      <c r="N458" s="32">
        <v>0.15332599471387964</v>
      </c>
      <c r="O458" t="s">
        <v>368</v>
      </c>
      <c r="P458" t="s">
        <v>369</v>
      </c>
      <c r="Q458" t="s">
        <v>370</v>
      </c>
      <c r="R458" t="b">
        <f t="shared" si="7"/>
        <v>1</v>
      </c>
    </row>
    <row r="459" spans="1:18" x14ac:dyDescent="0.3">
      <c r="A459">
        <v>458</v>
      </c>
      <c r="B459" t="s">
        <v>40</v>
      </c>
      <c r="C459" t="s">
        <v>71</v>
      </c>
      <c r="D459" t="s">
        <v>356</v>
      </c>
      <c r="E459" t="s">
        <v>70</v>
      </c>
      <c r="F459" s="32">
        <v>0.1457470473454586</v>
      </c>
      <c r="G459" t="s">
        <v>368</v>
      </c>
      <c r="H459" t="s">
        <v>369</v>
      </c>
      <c r="I459" t="s">
        <v>370</v>
      </c>
      <c r="J459" t="s">
        <v>40</v>
      </c>
      <c r="K459" t="s">
        <v>71</v>
      </c>
      <c r="L459" t="s">
        <v>356</v>
      </c>
      <c r="M459" t="s">
        <v>70</v>
      </c>
      <c r="N459" s="32">
        <v>0.1457470473454586</v>
      </c>
      <c r="O459" t="s">
        <v>368</v>
      </c>
      <c r="P459" t="s">
        <v>369</v>
      </c>
      <c r="Q459" t="s">
        <v>370</v>
      </c>
      <c r="R459" t="b">
        <f t="shared" si="7"/>
        <v>1</v>
      </c>
    </row>
    <row r="460" spans="1:18" x14ac:dyDescent="0.3">
      <c r="A460">
        <v>459</v>
      </c>
      <c r="B460" t="s">
        <v>40</v>
      </c>
      <c r="C460" t="s">
        <v>71</v>
      </c>
      <c r="D460" t="s">
        <v>357</v>
      </c>
      <c r="E460" t="s">
        <v>70</v>
      </c>
      <c r="F460" s="32">
        <v>0.19879967892440592</v>
      </c>
      <c r="G460" t="s">
        <v>368</v>
      </c>
      <c r="H460" t="s">
        <v>369</v>
      </c>
      <c r="I460" t="s">
        <v>370</v>
      </c>
      <c r="J460" t="s">
        <v>40</v>
      </c>
      <c r="K460" t="s">
        <v>71</v>
      </c>
      <c r="L460" t="s">
        <v>357</v>
      </c>
      <c r="M460" t="s">
        <v>70</v>
      </c>
      <c r="N460" s="32">
        <v>0.19879967892440592</v>
      </c>
      <c r="O460" t="s">
        <v>368</v>
      </c>
      <c r="P460" t="s">
        <v>369</v>
      </c>
      <c r="Q460" t="s">
        <v>370</v>
      </c>
      <c r="R460" t="b">
        <f t="shared" si="7"/>
        <v>1</v>
      </c>
    </row>
    <row r="461" spans="1:18" x14ac:dyDescent="0.3">
      <c r="A461">
        <v>460</v>
      </c>
      <c r="B461" t="s">
        <v>40</v>
      </c>
      <c r="C461" t="s">
        <v>71</v>
      </c>
      <c r="D461" t="s">
        <v>358</v>
      </c>
      <c r="E461" t="s">
        <v>70</v>
      </c>
      <c r="F461" s="32">
        <v>0.16932773109243698</v>
      </c>
      <c r="G461" t="s">
        <v>368</v>
      </c>
      <c r="H461" t="s">
        <v>369</v>
      </c>
      <c r="I461" t="s">
        <v>370</v>
      </c>
      <c r="J461" t="s">
        <v>40</v>
      </c>
      <c r="K461" t="s">
        <v>71</v>
      </c>
      <c r="L461" t="s">
        <v>358</v>
      </c>
      <c r="M461" t="s">
        <v>70</v>
      </c>
      <c r="N461" s="32">
        <v>0.16932773109243698</v>
      </c>
      <c r="O461" t="s">
        <v>368</v>
      </c>
      <c r="P461" t="s">
        <v>369</v>
      </c>
      <c r="Q461" t="s">
        <v>370</v>
      </c>
      <c r="R461" t="b">
        <f t="shared" si="7"/>
        <v>1</v>
      </c>
    </row>
    <row r="462" spans="1:18" x14ac:dyDescent="0.3">
      <c r="A462">
        <v>461</v>
      </c>
      <c r="B462" t="s">
        <v>40</v>
      </c>
      <c r="C462" t="s">
        <v>71</v>
      </c>
      <c r="D462" t="s">
        <v>359</v>
      </c>
      <c r="E462" t="s">
        <v>70</v>
      </c>
      <c r="F462" s="32">
        <v>0.1522408963585434</v>
      </c>
      <c r="G462" t="s">
        <v>368</v>
      </c>
      <c r="H462" t="s">
        <v>369</v>
      </c>
      <c r="I462" t="s">
        <v>370</v>
      </c>
      <c r="J462" t="s">
        <v>40</v>
      </c>
      <c r="K462" t="s">
        <v>71</v>
      </c>
      <c r="L462" t="s">
        <v>359</v>
      </c>
      <c r="M462" t="s">
        <v>70</v>
      </c>
      <c r="N462" s="32">
        <v>0.1522408963585434</v>
      </c>
      <c r="O462" t="s">
        <v>368</v>
      </c>
      <c r="P462" t="s">
        <v>369</v>
      </c>
      <c r="Q462" t="s">
        <v>370</v>
      </c>
      <c r="R462" t="b">
        <f t="shared" si="7"/>
        <v>1</v>
      </c>
    </row>
    <row r="463" spans="1:18" x14ac:dyDescent="0.3">
      <c r="A463">
        <v>462</v>
      </c>
      <c r="B463" t="s">
        <v>40</v>
      </c>
      <c r="C463" t="s">
        <v>71</v>
      </c>
      <c r="D463" t="s">
        <v>360</v>
      </c>
      <c r="E463" t="s">
        <v>70</v>
      </c>
      <c r="F463" s="32">
        <v>0.14369747899159663</v>
      </c>
      <c r="G463" t="s">
        <v>368</v>
      </c>
      <c r="H463" t="s">
        <v>369</v>
      </c>
      <c r="I463" t="s">
        <v>370</v>
      </c>
      <c r="J463" t="s">
        <v>40</v>
      </c>
      <c r="K463" t="s">
        <v>71</v>
      </c>
      <c r="L463" t="s">
        <v>360</v>
      </c>
      <c r="M463" t="s">
        <v>70</v>
      </c>
      <c r="N463" s="32">
        <v>0.14369747899159663</v>
      </c>
      <c r="O463" t="s">
        <v>368</v>
      </c>
      <c r="P463" t="s">
        <v>369</v>
      </c>
      <c r="Q463" t="s">
        <v>370</v>
      </c>
      <c r="R463" t="b">
        <f t="shared" si="7"/>
        <v>1</v>
      </c>
    </row>
    <row r="464" spans="1:18" x14ac:dyDescent="0.3">
      <c r="A464">
        <v>463</v>
      </c>
      <c r="B464" t="s">
        <v>40</v>
      </c>
      <c r="C464" t="s">
        <v>71</v>
      </c>
      <c r="D464" t="s">
        <v>361</v>
      </c>
      <c r="E464" t="s">
        <v>70</v>
      </c>
      <c r="F464" s="32">
        <v>0.20336134453781513</v>
      </c>
      <c r="G464" t="s">
        <v>368</v>
      </c>
      <c r="H464" t="s">
        <v>369</v>
      </c>
      <c r="I464" t="s">
        <v>370</v>
      </c>
      <c r="J464" t="s">
        <v>40</v>
      </c>
      <c r="K464" t="s">
        <v>71</v>
      </c>
      <c r="L464" t="s">
        <v>361</v>
      </c>
      <c r="M464" t="s">
        <v>70</v>
      </c>
      <c r="N464" s="32">
        <v>0.20336134453781513</v>
      </c>
      <c r="O464" t="s">
        <v>368</v>
      </c>
      <c r="P464" t="s">
        <v>369</v>
      </c>
      <c r="Q464" t="s">
        <v>370</v>
      </c>
      <c r="R464" t="b">
        <f t="shared" si="7"/>
        <v>1</v>
      </c>
    </row>
    <row r="465" spans="1:18" x14ac:dyDescent="0.3">
      <c r="A465">
        <v>464</v>
      </c>
      <c r="B465" t="s">
        <v>40</v>
      </c>
      <c r="C465" t="s">
        <v>71</v>
      </c>
      <c r="D465" t="s">
        <v>362</v>
      </c>
      <c r="E465" t="s">
        <v>70</v>
      </c>
      <c r="F465" s="32">
        <v>0.20336134453781513</v>
      </c>
      <c r="G465" t="s">
        <v>368</v>
      </c>
      <c r="H465" t="s">
        <v>369</v>
      </c>
      <c r="I465" t="s">
        <v>370</v>
      </c>
      <c r="J465" t="s">
        <v>40</v>
      </c>
      <c r="K465" t="s">
        <v>71</v>
      </c>
      <c r="L465" t="s">
        <v>362</v>
      </c>
      <c r="M465" t="s">
        <v>70</v>
      </c>
      <c r="N465" s="32">
        <v>0.20336134453781513</v>
      </c>
      <c r="O465" t="s">
        <v>368</v>
      </c>
      <c r="P465" t="s">
        <v>369</v>
      </c>
      <c r="Q465" t="s">
        <v>370</v>
      </c>
      <c r="R465" t="b">
        <f t="shared" si="7"/>
        <v>1</v>
      </c>
    </row>
    <row r="466" spans="1:18" x14ac:dyDescent="0.3">
      <c r="A466">
        <v>465</v>
      </c>
      <c r="B466" t="s">
        <v>40</v>
      </c>
      <c r="C466" t="s">
        <v>71</v>
      </c>
      <c r="D466" t="s">
        <v>363</v>
      </c>
      <c r="E466" t="s">
        <v>70</v>
      </c>
      <c r="F466" s="32">
        <v>0.24390000000000001</v>
      </c>
      <c r="G466" t="s">
        <v>368</v>
      </c>
      <c r="H466" t="s">
        <v>369</v>
      </c>
      <c r="I466" t="s">
        <v>370</v>
      </c>
      <c r="J466" t="s">
        <v>40</v>
      </c>
      <c r="K466" t="s">
        <v>71</v>
      </c>
      <c r="L466" t="s">
        <v>363</v>
      </c>
      <c r="M466" t="s">
        <v>70</v>
      </c>
      <c r="N466" s="32">
        <v>0.24390000000000001</v>
      </c>
      <c r="O466" t="s">
        <v>368</v>
      </c>
      <c r="P466" t="s">
        <v>369</v>
      </c>
      <c r="Q466" t="s">
        <v>370</v>
      </c>
      <c r="R466" t="b">
        <f t="shared" si="7"/>
        <v>1</v>
      </c>
    </row>
    <row r="467" spans="1:18" x14ac:dyDescent="0.3">
      <c r="A467">
        <v>466</v>
      </c>
      <c r="B467" t="s">
        <v>40</v>
      </c>
      <c r="C467" t="s">
        <v>40</v>
      </c>
      <c r="D467" t="s">
        <v>329</v>
      </c>
      <c r="E467" t="s">
        <v>120</v>
      </c>
      <c r="F467" s="32">
        <v>4.3312477471903608E-2</v>
      </c>
      <c r="G467" t="s">
        <v>374</v>
      </c>
      <c r="H467" t="s">
        <v>369</v>
      </c>
      <c r="I467" t="s">
        <v>370</v>
      </c>
      <c r="J467" t="s">
        <v>40</v>
      </c>
      <c r="K467" t="s">
        <v>40</v>
      </c>
      <c r="L467" t="s">
        <v>329</v>
      </c>
      <c r="M467" t="s">
        <v>120</v>
      </c>
      <c r="N467" s="32">
        <v>4.3312477471903608E-2</v>
      </c>
      <c r="O467" t="s">
        <v>374</v>
      </c>
      <c r="P467" t="s">
        <v>369</v>
      </c>
      <c r="Q467" t="s">
        <v>370</v>
      </c>
      <c r="R467" t="b">
        <f t="shared" si="7"/>
        <v>1</v>
      </c>
    </row>
    <row r="468" spans="1:18" x14ac:dyDescent="0.3">
      <c r="A468">
        <v>467</v>
      </c>
      <c r="B468" t="s">
        <v>40</v>
      </c>
      <c r="C468" t="s">
        <v>40</v>
      </c>
      <c r="D468" t="s">
        <v>330</v>
      </c>
      <c r="E468" t="s">
        <v>120</v>
      </c>
      <c r="F468" s="32">
        <v>7.5074960951299619E-2</v>
      </c>
      <c r="G468" t="s">
        <v>374</v>
      </c>
      <c r="H468" t="s">
        <v>369</v>
      </c>
      <c r="I468" t="s">
        <v>370</v>
      </c>
      <c r="J468" t="s">
        <v>40</v>
      </c>
      <c r="K468" t="s">
        <v>40</v>
      </c>
      <c r="L468" t="s">
        <v>330</v>
      </c>
      <c r="M468" t="s">
        <v>120</v>
      </c>
      <c r="N468" s="32">
        <v>7.5074960951299619E-2</v>
      </c>
      <c r="O468" t="s">
        <v>374</v>
      </c>
      <c r="P468" t="s">
        <v>369</v>
      </c>
      <c r="Q468" t="s">
        <v>370</v>
      </c>
      <c r="R468" t="b">
        <f t="shared" si="7"/>
        <v>1</v>
      </c>
    </row>
    <row r="469" spans="1:18" x14ac:dyDescent="0.3">
      <c r="A469">
        <v>468</v>
      </c>
      <c r="B469" t="s">
        <v>40</v>
      </c>
      <c r="C469" t="s">
        <v>40</v>
      </c>
      <c r="D469" t="s">
        <v>331</v>
      </c>
      <c r="E469" t="s">
        <v>120</v>
      </c>
      <c r="F469" s="32">
        <v>9.5287450438187954E-2</v>
      </c>
      <c r="G469" t="s">
        <v>374</v>
      </c>
      <c r="H469" t="s">
        <v>369</v>
      </c>
      <c r="I469" t="s">
        <v>370</v>
      </c>
      <c r="J469" t="s">
        <v>40</v>
      </c>
      <c r="K469" t="s">
        <v>40</v>
      </c>
      <c r="L469" t="s">
        <v>331</v>
      </c>
      <c r="M469" t="s">
        <v>120</v>
      </c>
      <c r="N469" s="32">
        <v>9.5287450438187954E-2</v>
      </c>
      <c r="O469" t="s">
        <v>374</v>
      </c>
      <c r="P469" t="s">
        <v>369</v>
      </c>
      <c r="Q469" t="s">
        <v>370</v>
      </c>
      <c r="R469" t="b">
        <f t="shared" si="7"/>
        <v>1</v>
      </c>
    </row>
    <row r="470" spans="1:18" x14ac:dyDescent="0.3">
      <c r="A470">
        <v>469</v>
      </c>
      <c r="B470" t="s">
        <v>40</v>
      </c>
      <c r="C470" t="s">
        <v>40</v>
      </c>
      <c r="D470" t="s">
        <v>332</v>
      </c>
      <c r="E470" t="s">
        <v>120</v>
      </c>
      <c r="F470" s="32">
        <v>0.11549993992507633</v>
      </c>
      <c r="G470" t="s">
        <v>374</v>
      </c>
      <c r="H470" t="s">
        <v>369</v>
      </c>
      <c r="I470" t="s">
        <v>370</v>
      </c>
      <c r="J470" t="s">
        <v>40</v>
      </c>
      <c r="K470" t="s">
        <v>40</v>
      </c>
      <c r="L470" t="s">
        <v>332</v>
      </c>
      <c r="M470" t="s">
        <v>120</v>
      </c>
      <c r="N470" s="32">
        <v>0.11549993992507633</v>
      </c>
      <c r="O470" t="s">
        <v>374</v>
      </c>
      <c r="P470" t="s">
        <v>369</v>
      </c>
      <c r="Q470" t="s">
        <v>370</v>
      </c>
      <c r="R470" t="b">
        <f t="shared" si="7"/>
        <v>1</v>
      </c>
    </row>
    <row r="471" spans="1:18" x14ac:dyDescent="0.3">
      <c r="A471">
        <v>470</v>
      </c>
      <c r="B471" t="s">
        <v>40</v>
      </c>
      <c r="C471" t="s">
        <v>40</v>
      </c>
      <c r="D471" t="s">
        <v>333</v>
      </c>
      <c r="E471" t="s">
        <v>120</v>
      </c>
      <c r="F471" s="32">
        <v>0.13571242941196468</v>
      </c>
      <c r="G471" t="s">
        <v>374</v>
      </c>
      <c r="H471" t="s">
        <v>369</v>
      </c>
      <c r="I471" t="s">
        <v>370</v>
      </c>
      <c r="J471" t="s">
        <v>40</v>
      </c>
      <c r="K471" t="s">
        <v>40</v>
      </c>
      <c r="L471" t="s">
        <v>333</v>
      </c>
      <c r="M471" t="s">
        <v>120</v>
      </c>
      <c r="N471" s="32">
        <v>0.13571242941196468</v>
      </c>
      <c r="O471" t="s">
        <v>374</v>
      </c>
      <c r="P471" t="s">
        <v>369</v>
      </c>
      <c r="Q471" t="s">
        <v>370</v>
      </c>
      <c r="R471" t="b">
        <f t="shared" si="7"/>
        <v>1</v>
      </c>
    </row>
    <row r="472" spans="1:18" x14ac:dyDescent="0.3">
      <c r="A472">
        <v>471</v>
      </c>
      <c r="B472" t="s">
        <v>40</v>
      </c>
      <c r="C472" t="s">
        <v>40</v>
      </c>
      <c r="D472" t="s">
        <v>334</v>
      </c>
      <c r="E472" t="s">
        <v>120</v>
      </c>
      <c r="F472" s="32">
        <v>0.15592491889885307</v>
      </c>
      <c r="G472" t="s">
        <v>374</v>
      </c>
      <c r="H472" t="s">
        <v>369</v>
      </c>
      <c r="I472" t="s">
        <v>370</v>
      </c>
      <c r="J472" t="s">
        <v>40</v>
      </c>
      <c r="K472" t="s">
        <v>40</v>
      </c>
      <c r="L472" t="s">
        <v>334</v>
      </c>
      <c r="M472" t="s">
        <v>120</v>
      </c>
      <c r="N472" s="32">
        <v>0.15592491889885307</v>
      </c>
      <c r="O472" t="s">
        <v>374</v>
      </c>
      <c r="P472" t="s">
        <v>369</v>
      </c>
      <c r="Q472" t="s">
        <v>370</v>
      </c>
      <c r="R472" t="b">
        <f t="shared" si="7"/>
        <v>1</v>
      </c>
    </row>
    <row r="473" spans="1:18" x14ac:dyDescent="0.3">
      <c r="A473">
        <v>472</v>
      </c>
      <c r="B473" t="s">
        <v>40</v>
      </c>
      <c r="C473" t="s">
        <v>40</v>
      </c>
      <c r="D473" t="s">
        <v>335</v>
      </c>
      <c r="E473" t="s">
        <v>120</v>
      </c>
      <c r="F473" s="32">
        <v>0.62360880624026183</v>
      </c>
      <c r="G473" t="s">
        <v>374</v>
      </c>
      <c r="H473" t="s">
        <v>369</v>
      </c>
      <c r="I473" t="s">
        <v>370</v>
      </c>
      <c r="J473" t="s">
        <v>40</v>
      </c>
      <c r="K473" t="s">
        <v>40</v>
      </c>
      <c r="L473" t="s">
        <v>335</v>
      </c>
      <c r="M473" t="s">
        <v>120</v>
      </c>
      <c r="N473" s="32">
        <v>0.62360880624026183</v>
      </c>
      <c r="O473" t="s">
        <v>374</v>
      </c>
      <c r="P473" t="s">
        <v>369</v>
      </c>
      <c r="Q473" t="s">
        <v>370</v>
      </c>
      <c r="R473" t="b">
        <f t="shared" si="7"/>
        <v>1</v>
      </c>
    </row>
    <row r="474" spans="1:18" x14ac:dyDescent="0.3">
      <c r="A474">
        <v>473</v>
      </c>
      <c r="B474" t="s">
        <v>40</v>
      </c>
      <c r="C474" t="s">
        <v>40</v>
      </c>
      <c r="D474" t="s">
        <v>336</v>
      </c>
      <c r="E474" t="s">
        <v>120</v>
      </c>
      <c r="F474" s="32">
        <v>0.97453324416464882</v>
      </c>
      <c r="G474" t="s">
        <v>374</v>
      </c>
      <c r="H474" t="s">
        <v>369</v>
      </c>
      <c r="I474" t="s">
        <v>370</v>
      </c>
      <c r="J474" t="s">
        <v>40</v>
      </c>
      <c r="K474" t="s">
        <v>40</v>
      </c>
      <c r="L474" t="s">
        <v>336</v>
      </c>
      <c r="M474" t="s">
        <v>120</v>
      </c>
      <c r="N474" s="32">
        <v>0.97453324416464882</v>
      </c>
      <c r="O474" t="s">
        <v>374</v>
      </c>
      <c r="P474" t="s">
        <v>369</v>
      </c>
      <c r="Q474" t="s">
        <v>370</v>
      </c>
      <c r="R474" t="b">
        <f t="shared" si="7"/>
        <v>1</v>
      </c>
    </row>
    <row r="475" spans="1:18" x14ac:dyDescent="0.3">
      <c r="A475">
        <v>474</v>
      </c>
      <c r="B475" t="s">
        <v>40</v>
      </c>
      <c r="C475" t="s">
        <v>40</v>
      </c>
      <c r="D475" t="s">
        <v>337</v>
      </c>
      <c r="E475" t="s">
        <v>120</v>
      </c>
      <c r="F475" s="32">
        <v>0.47998380624026199</v>
      </c>
      <c r="G475" t="s">
        <v>374</v>
      </c>
      <c r="H475" t="s">
        <v>369</v>
      </c>
      <c r="I475" t="s">
        <v>370</v>
      </c>
      <c r="J475" t="s">
        <v>40</v>
      </c>
      <c r="K475" t="s">
        <v>40</v>
      </c>
      <c r="L475" t="s">
        <v>337</v>
      </c>
      <c r="M475" t="s">
        <v>120</v>
      </c>
      <c r="N475" s="32">
        <v>0.47998380624026199</v>
      </c>
      <c r="O475" t="s">
        <v>374</v>
      </c>
      <c r="P475" t="s">
        <v>369</v>
      </c>
      <c r="Q475" t="s">
        <v>370</v>
      </c>
      <c r="R475" t="b">
        <f t="shared" si="7"/>
        <v>1</v>
      </c>
    </row>
    <row r="476" spans="1:18" x14ac:dyDescent="0.3">
      <c r="A476">
        <v>475</v>
      </c>
      <c r="B476" t="s">
        <v>64</v>
      </c>
      <c r="C476" t="s">
        <v>61</v>
      </c>
      <c r="D476" t="s">
        <v>338</v>
      </c>
      <c r="E476" t="s">
        <v>60</v>
      </c>
      <c r="F476" s="32">
        <v>7.8E-2</v>
      </c>
      <c r="G476" t="s">
        <v>379</v>
      </c>
      <c r="H476" t="s">
        <v>369</v>
      </c>
      <c r="I476" t="s">
        <v>380</v>
      </c>
      <c r="J476" t="s">
        <v>64</v>
      </c>
      <c r="K476" t="s">
        <v>61</v>
      </c>
      <c r="L476" t="s">
        <v>338</v>
      </c>
      <c r="M476" t="s">
        <v>60</v>
      </c>
      <c r="N476" s="32">
        <v>7.8E-2</v>
      </c>
      <c r="O476" t="s">
        <v>379</v>
      </c>
      <c r="P476" t="s">
        <v>369</v>
      </c>
      <c r="Q476" t="s">
        <v>380</v>
      </c>
      <c r="R476" t="b">
        <f t="shared" si="7"/>
        <v>1</v>
      </c>
    </row>
    <row r="477" spans="1:18" x14ac:dyDescent="0.3">
      <c r="A477">
        <v>476</v>
      </c>
      <c r="B477" t="s">
        <v>64</v>
      </c>
      <c r="C477" t="s">
        <v>52</v>
      </c>
      <c r="D477" t="s">
        <v>55</v>
      </c>
      <c r="E477" t="s">
        <v>54</v>
      </c>
      <c r="F477" s="32">
        <v>5.4100000000000002E-2</v>
      </c>
      <c r="G477" t="s">
        <v>382</v>
      </c>
      <c r="H477" t="s">
        <v>369</v>
      </c>
      <c r="I477" t="s">
        <v>380</v>
      </c>
      <c r="J477" t="s">
        <v>64</v>
      </c>
      <c r="K477" t="s">
        <v>52</v>
      </c>
      <c r="L477" t="s">
        <v>55</v>
      </c>
      <c r="M477" t="s">
        <v>54</v>
      </c>
      <c r="N477" s="32">
        <v>5.4100000000000002E-2</v>
      </c>
      <c r="O477" t="s">
        <v>382</v>
      </c>
      <c r="P477" t="s">
        <v>369</v>
      </c>
      <c r="Q477" t="s">
        <v>380</v>
      </c>
      <c r="R477" t="b">
        <f t="shared" si="7"/>
        <v>1</v>
      </c>
    </row>
    <row r="478" spans="1:18" x14ac:dyDescent="0.3">
      <c r="A478">
        <v>477</v>
      </c>
      <c r="B478" t="s">
        <v>64</v>
      </c>
      <c r="C478" t="s">
        <v>52</v>
      </c>
      <c r="D478" t="s">
        <v>53</v>
      </c>
      <c r="E478" t="s">
        <v>54</v>
      </c>
      <c r="F478" s="32">
        <v>2.68</v>
      </c>
      <c r="G478" t="s">
        <v>382</v>
      </c>
      <c r="H478" t="s">
        <v>369</v>
      </c>
      <c r="I478" t="s">
        <v>380</v>
      </c>
      <c r="J478" t="s">
        <v>64</v>
      </c>
      <c r="K478" t="s">
        <v>52</v>
      </c>
      <c r="L478" t="s">
        <v>53</v>
      </c>
      <c r="M478" t="s">
        <v>54</v>
      </c>
      <c r="N478" s="32">
        <v>2.68</v>
      </c>
      <c r="O478" t="s">
        <v>382</v>
      </c>
      <c r="P478" t="s">
        <v>369</v>
      </c>
      <c r="Q478" t="s">
        <v>380</v>
      </c>
      <c r="R478" t="b">
        <f t="shared" si="7"/>
        <v>1</v>
      </c>
    </row>
    <row r="479" spans="1:18" x14ac:dyDescent="0.3">
      <c r="A479">
        <v>478</v>
      </c>
      <c r="B479" t="s">
        <v>64</v>
      </c>
      <c r="C479" t="s">
        <v>52</v>
      </c>
      <c r="D479" t="s">
        <v>56</v>
      </c>
      <c r="E479" t="s">
        <v>54</v>
      </c>
      <c r="F479" s="32">
        <v>2.37</v>
      </c>
      <c r="G479" t="s">
        <v>382</v>
      </c>
      <c r="H479" t="s">
        <v>369</v>
      </c>
      <c r="I479" t="s">
        <v>380</v>
      </c>
      <c r="J479" t="s">
        <v>64</v>
      </c>
      <c r="K479" t="s">
        <v>52</v>
      </c>
      <c r="L479" t="s">
        <v>56</v>
      </c>
      <c r="M479" t="s">
        <v>54</v>
      </c>
      <c r="N479" s="32">
        <v>2.37</v>
      </c>
      <c r="O479" t="s">
        <v>382</v>
      </c>
      <c r="P479" t="s">
        <v>369</v>
      </c>
      <c r="Q479" t="s">
        <v>380</v>
      </c>
      <c r="R479" t="b">
        <f t="shared" si="7"/>
        <v>1</v>
      </c>
    </row>
    <row r="480" spans="1:18" x14ac:dyDescent="0.3">
      <c r="A480">
        <v>479</v>
      </c>
      <c r="B480" t="s">
        <v>42</v>
      </c>
      <c r="C480" t="s">
        <v>75</v>
      </c>
      <c r="D480" t="s">
        <v>75</v>
      </c>
      <c r="E480" t="s">
        <v>70</v>
      </c>
      <c r="F480" s="32">
        <v>0</v>
      </c>
      <c r="G480" t="s">
        <v>394</v>
      </c>
      <c r="H480" t="s">
        <v>369</v>
      </c>
      <c r="I480" t="s">
        <v>395</v>
      </c>
      <c r="J480" t="s">
        <v>42</v>
      </c>
      <c r="K480" t="s">
        <v>75</v>
      </c>
      <c r="L480" t="s">
        <v>75</v>
      </c>
      <c r="M480" t="s">
        <v>70</v>
      </c>
      <c r="N480" s="32" t="s">
        <v>395</v>
      </c>
      <c r="O480" t="s">
        <v>395</v>
      </c>
      <c r="P480" t="s">
        <v>369</v>
      </c>
      <c r="Q480" t="s">
        <v>395</v>
      </c>
      <c r="R480" t="b">
        <f t="shared" si="7"/>
        <v>1</v>
      </c>
    </row>
    <row r="481" spans="1:18" x14ac:dyDescent="0.3">
      <c r="A481">
        <v>480</v>
      </c>
      <c r="B481" t="s">
        <v>42</v>
      </c>
      <c r="C481" t="s">
        <v>68</v>
      </c>
      <c r="D481" t="s">
        <v>69</v>
      </c>
      <c r="E481" t="s">
        <v>70</v>
      </c>
      <c r="F481" s="32">
        <v>0</v>
      </c>
      <c r="G481" t="s">
        <v>394</v>
      </c>
      <c r="H481" t="s">
        <v>369</v>
      </c>
      <c r="I481" t="s">
        <v>395</v>
      </c>
      <c r="J481" t="s">
        <v>42</v>
      </c>
      <c r="K481" t="s">
        <v>68</v>
      </c>
      <c r="L481" t="s">
        <v>69</v>
      </c>
      <c r="M481" t="s">
        <v>70</v>
      </c>
      <c r="N481" s="32" t="s">
        <v>395</v>
      </c>
      <c r="O481" t="s">
        <v>395</v>
      </c>
      <c r="P481" t="s">
        <v>369</v>
      </c>
      <c r="Q481" t="s">
        <v>395</v>
      </c>
      <c r="R481" t="b">
        <f t="shared" si="7"/>
        <v>1</v>
      </c>
    </row>
    <row r="482" spans="1:18" x14ac:dyDescent="0.3">
      <c r="A482">
        <v>481</v>
      </c>
      <c r="B482" t="s">
        <v>42</v>
      </c>
      <c r="C482" t="s">
        <v>68</v>
      </c>
      <c r="D482" t="s">
        <v>71</v>
      </c>
      <c r="E482" t="s">
        <v>70</v>
      </c>
      <c r="F482" s="32">
        <v>0</v>
      </c>
      <c r="G482" t="s">
        <v>394</v>
      </c>
      <c r="H482" t="s">
        <v>369</v>
      </c>
      <c r="I482" t="s">
        <v>395</v>
      </c>
      <c r="J482" t="s">
        <v>42</v>
      </c>
      <c r="K482" t="s">
        <v>68</v>
      </c>
      <c r="L482" t="s">
        <v>71</v>
      </c>
      <c r="M482" t="s">
        <v>70</v>
      </c>
      <c r="N482" s="32" t="s">
        <v>395</v>
      </c>
      <c r="O482" t="s">
        <v>395</v>
      </c>
      <c r="P482" t="s">
        <v>369</v>
      </c>
      <c r="Q482" t="s">
        <v>395</v>
      </c>
      <c r="R482" t="b">
        <f t="shared" si="7"/>
        <v>1</v>
      </c>
    </row>
    <row r="483" spans="1:18" x14ac:dyDescent="0.3">
      <c r="A483">
        <v>482</v>
      </c>
      <c r="B483" t="s">
        <v>42</v>
      </c>
      <c r="C483" t="s">
        <v>68</v>
      </c>
      <c r="D483" t="s">
        <v>74</v>
      </c>
      <c r="E483" t="s">
        <v>70</v>
      </c>
      <c r="F483" s="32">
        <v>0</v>
      </c>
      <c r="G483" t="s">
        <v>394</v>
      </c>
      <c r="H483" t="s">
        <v>369</v>
      </c>
      <c r="I483" t="s">
        <v>395</v>
      </c>
      <c r="J483" t="s">
        <v>42</v>
      </c>
      <c r="K483" t="s">
        <v>68</v>
      </c>
      <c r="L483" t="s">
        <v>74</v>
      </c>
      <c r="M483" t="s">
        <v>70</v>
      </c>
      <c r="N483" s="32" t="s">
        <v>395</v>
      </c>
      <c r="O483" t="s">
        <v>395</v>
      </c>
      <c r="P483" t="s">
        <v>369</v>
      </c>
      <c r="Q483" t="s">
        <v>395</v>
      </c>
      <c r="R483" t="b">
        <f t="shared" si="7"/>
        <v>1</v>
      </c>
    </row>
    <row r="484" spans="1:18" x14ac:dyDescent="0.3">
      <c r="A484">
        <v>483</v>
      </c>
      <c r="B484" t="s">
        <v>42</v>
      </c>
      <c r="C484" t="s">
        <v>68</v>
      </c>
      <c r="D484" t="s">
        <v>72</v>
      </c>
      <c r="E484" t="s">
        <v>70</v>
      </c>
      <c r="F484" s="32">
        <v>0</v>
      </c>
      <c r="G484" t="s">
        <v>394</v>
      </c>
      <c r="H484" t="s">
        <v>369</v>
      </c>
      <c r="I484" t="s">
        <v>395</v>
      </c>
      <c r="J484" t="s">
        <v>42</v>
      </c>
      <c r="K484" t="s">
        <v>68</v>
      </c>
      <c r="L484" t="s">
        <v>72</v>
      </c>
      <c r="M484" t="s">
        <v>70</v>
      </c>
      <c r="N484" s="32" t="s">
        <v>395</v>
      </c>
      <c r="O484" t="s">
        <v>395</v>
      </c>
      <c r="P484" t="s">
        <v>369</v>
      </c>
      <c r="Q484" t="s">
        <v>395</v>
      </c>
      <c r="R484" t="b">
        <f t="shared" si="7"/>
        <v>1</v>
      </c>
    </row>
    <row r="485" spans="1:18" x14ac:dyDescent="0.3">
      <c r="A485">
        <v>484</v>
      </c>
      <c r="B485" t="s">
        <v>42</v>
      </c>
      <c r="C485" t="s">
        <v>68</v>
      </c>
      <c r="D485" t="s">
        <v>73</v>
      </c>
      <c r="E485" t="s">
        <v>70</v>
      </c>
      <c r="F485" s="32">
        <v>0</v>
      </c>
      <c r="G485" t="s">
        <v>394</v>
      </c>
      <c r="H485" t="s">
        <v>369</v>
      </c>
      <c r="I485" t="s">
        <v>395</v>
      </c>
      <c r="J485" t="s">
        <v>42</v>
      </c>
      <c r="K485" t="s">
        <v>68</v>
      </c>
      <c r="L485" t="s">
        <v>73</v>
      </c>
      <c r="M485" t="s">
        <v>70</v>
      </c>
      <c r="N485" s="32" t="s">
        <v>395</v>
      </c>
      <c r="O485" t="s">
        <v>395</v>
      </c>
      <c r="P485" t="s">
        <v>369</v>
      </c>
      <c r="Q485" t="s">
        <v>395</v>
      </c>
      <c r="R485" t="b">
        <f t="shared" si="7"/>
        <v>1</v>
      </c>
    </row>
    <row r="486" spans="1:18" x14ac:dyDescent="0.3">
      <c r="A486">
        <v>485</v>
      </c>
      <c r="B486" t="s">
        <v>42</v>
      </c>
      <c r="C486" t="s">
        <v>76</v>
      </c>
      <c r="D486" t="s">
        <v>76</v>
      </c>
      <c r="E486" t="s">
        <v>70</v>
      </c>
      <c r="F486" s="32">
        <v>0</v>
      </c>
      <c r="G486" t="s">
        <v>394</v>
      </c>
      <c r="H486" t="s">
        <v>369</v>
      </c>
      <c r="I486" t="s">
        <v>395</v>
      </c>
      <c r="J486" t="s">
        <v>42</v>
      </c>
      <c r="K486" t="s">
        <v>76</v>
      </c>
      <c r="L486" t="s">
        <v>76</v>
      </c>
      <c r="M486" t="s">
        <v>70</v>
      </c>
      <c r="N486" s="32" t="s">
        <v>395</v>
      </c>
      <c r="O486" t="s">
        <v>395</v>
      </c>
      <c r="P486" t="s">
        <v>369</v>
      </c>
      <c r="Q486" t="s">
        <v>395</v>
      </c>
      <c r="R486" t="b">
        <f t="shared" si="7"/>
        <v>1</v>
      </c>
    </row>
    <row r="487" spans="1:18" x14ac:dyDescent="0.3">
      <c r="A487">
        <v>486</v>
      </c>
      <c r="B487" t="s">
        <v>42</v>
      </c>
      <c r="C487" t="s">
        <v>77</v>
      </c>
      <c r="D487" t="s">
        <v>78</v>
      </c>
      <c r="E487" t="s">
        <v>70</v>
      </c>
      <c r="F487" s="32">
        <v>0</v>
      </c>
      <c r="G487" t="s">
        <v>394</v>
      </c>
      <c r="H487" t="s">
        <v>369</v>
      </c>
      <c r="I487" t="s">
        <v>395</v>
      </c>
      <c r="J487" t="s">
        <v>42</v>
      </c>
      <c r="K487" t="s">
        <v>77</v>
      </c>
      <c r="L487" t="s">
        <v>78</v>
      </c>
      <c r="M487" t="s">
        <v>70</v>
      </c>
      <c r="N487" s="32" t="s">
        <v>395</v>
      </c>
      <c r="O487" t="s">
        <v>395</v>
      </c>
      <c r="P487" t="s">
        <v>369</v>
      </c>
      <c r="Q487" t="s">
        <v>395</v>
      </c>
      <c r="R487" t="b">
        <f t="shared" si="7"/>
        <v>1</v>
      </c>
    </row>
    <row r="488" spans="1:18" x14ac:dyDescent="0.3">
      <c r="A488">
        <v>487</v>
      </c>
      <c r="B488" t="s">
        <v>42</v>
      </c>
      <c r="C488" t="s">
        <v>77</v>
      </c>
      <c r="D488" t="s">
        <v>69</v>
      </c>
      <c r="E488" t="s">
        <v>70</v>
      </c>
      <c r="F488" s="32">
        <v>0</v>
      </c>
      <c r="G488" t="s">
        <v>394</v>
      </c>
      <c r="H488" t="s">
        <v>369</v>
      </c>
      <c r="I488" t="s">
        <v>395</v>
      </c>
      <c r="J488" t="s">
        <v>42</v>
      </c>
      <c r="K488" t="s">
        <v>77</v>
      </c>
      <c r="L488" t="s">
        <v>69</v>
      </c>
      <c r="M488" t="s">
        <v>70</v>
      </c>
      <c r="N488" s="32" t="s">
        <v>395</v>
      </c>
      <c r="O488" t="s">
        <v>395</v>
      </c>
      <c r="P488" t="s">
        <v>369</v>
      </c>
      <c r="Q488" t="s">
        <v>395</v>
      </c>
      <c r="R488" t="b">
        <f t="shared" si="7"/>
        <v>1</v>
      </c>
    </row>
    <row r="489" spans="1:18" x14ac:dyDescent="0.3">
      <c r="A489">
        <v>488</v>
      </c>
      <c r="B489" t="s">
        <v>42</v>
      </c>
      <c r="C489" t="s">
        <v>77</v>
      </c>
      <c r="D489" t="s">
        <v>71</v>
      </c>
      <c r="E489" t="s">
        <v>70</v>
      </c>
      <c r="F489" s="32">
        <v>0</v>
      </c>
      <c r="G489" t="s">
        <v>394</v>
      </c>
      <c r="H489" t="s">
        <v>369</v>
      </c>
      <c r="I489" t="s">
        <v>395</v>
      </c>
      <c r="J489" t="s">
        <v>42</v>
      </c>
      <c r="K489" t="s">
        <v>77</v>
      </c>
      <c r="L489" t="s">
        <v>71</v>
      </c>
      <c r="M489" t="s">
        <v>70</v>
      </c>
      <c r="N489" s="32" t="s">
        <v>395</v>
      </c>
      <c r="O489" t="s">
        <v>395</v>
      </c>
      <c r="P489" t="s">
        <v>369</v>
      </c>
      <c r="Q489" t="s">
        <v>395</v>
      </c>
      <c r="R489" t="b">
        <f t="shared" si="7"/>
        <v>1</v>
      </c>
    </row>
    <row r="490" spans="1:18" x14ac:dyDescent="0.3">
      <c r="A490">
        <v>489</v>
      </c>
      <c r="B490" t="s">
        <v>42</v>
      </c>
      <c r="C490" t="s">
        <v>77</v>
      </c>
      <c r="D490" t="s">
        <v>79</v>
      </c>
      <c r="E490" t="s">
        <v>70</v>
      </c>
      <c r="F490" s="32">
        <v>0</v>
      </c>
      <c r="G490" t="s">
        <v>394</v>
      </c>
      <c r="H490" t="s">
        <v>369</v>
      </c>
      <c r="I490" t="s">
        <v>395</v>
      </c>
      <c r="J490" t="s">
        <v>42</v>
      </c>
      <c r="K490" t="s">
        <v>77</v>
      </c>
      <c r="L490" t="s">
        <v>79</v>
      </c>
      <c r="M490" t="s">
        <v>70</v>
      </c>
      <c r="N490" s="32" t="s">
        <v>395</v>
      </c>
      <c r="O490" t="s">
        <v>395</v>
      </c>
      <c r="P490" t="s">
        <v>369</v>
      </c>
      <c r="Q490" t="s">
        <v>395</v>
      </c>
      <c r="R490" t="b">
        <f t="shared" si="7"/>
        <v>1</v>
      </c>
    </row>
    <row r="491" spans="1:18" x14ac:dyDescent="0.3">
      <c r="A491">
        <v>490</v>
      </c>
      <c r="B491" t="s">
        <v>43</v>
      </c>
      <c r="C491" t="s">
        <v>43</v>
      </c>
      <c r="D491" t="s">
        <v>67</v>
      </c>
      <c r="E491" t="s">
        <v>54</v>
      </c>
      <c r="F491" s="32">
        <v>0</v>
      </c>
      <c r="G491" t="s">
        <v>394</v>
      </c>
      <c r="H491" t="s">
        <v>369</v>
      </c>
      <c r="I491" t="s">
        <v>395</v>
      </c>
      <c r="J491" t="s">
        <v>43</v>
      </c>
      <c r="K491" t="s">
        <v>43</v>
      </c>
      <c r="L491" t="s">
        <v>67</v>
      </c>
      <c r="M491" t="s">
        <v>54</v>
      </c>
      <c r="N491" s="32" t="s">
        <v>395</v>
      </c>
      <c r="O491" t="s">
        <v>395</v>
      </c>
      <c r="P491" t="s">
        <v>369</v>
      </c>
      <c r="Q491" t="s">
        <v>395</v>
      </c>
      <c r="R491" t="b">
        <f t="shared" si="7"/>
        <v>1</v>
      </c>
    </row>
    <row r="492" spans="1:18" x14ac:dyDescent="0.3">
      <c r="A492">
        <v>491</v>
      </c>
      <c r="B492" t="s">
        <v>43</v>
      </c>
      <c r="C492" t="s">
        <v>43</v>
      </c>
      <c r="D492" t="s">
        <v>66</v>
      </c>
      <c r="E492" t="s">
        <v>54</v>
      </c>
      <c r="F492" s="32">
        <v>0</v>
      </c>
      <c r="G492" t="s">
        <v>394</v>
      </c>
      <c r="H492" t="s">
        <v>369</v>
      </c>
      <c r="I492" t="s">
        <v>395</v>
      </c>
      <c r="J492" t="s">
        <v>43</v>
      </c>
      <c r="K492" t="s">
        <v>43</v>
      </c>
      <c r="L492" t="s">
        <v>66</v>
      </c>
      <c r="M492" t="s">
        <v>54</v>
      </c>
      <c r="N492" s="32" t="s">
        <v>395</v>
      </c>
      <c r="O492" t="s">
        <v>395</v>
      </c>
      <c r="P492" t="s">
        <v>369</v>
      </c>
      <c r="Q492" t="s">
        <v>395</v>
      </c>
      <c r="R492" t="b">
        <f t="shared" si="7"/>
        <v>1</v>
      </c>
    </row>
    <row r="493" spans="1:18" x14ac:dyDescent="0.3">
      <c r="A493">
        <v>0</v>
      </c>
      <c r="F493" s="32"/>
    </row>
    <row r="494" spans="1:18" x14ac:dyDescent="0.3">
      <c r="F494" s="32"/>
    </row>
    <row r="495" spans="1:18" x14ac:dyDescent="0.3">
      <c r="F495" s="32"/>
    </row>
    <row r="496" spans="1:18" x14ac:dyDescent="0.3">
      <c r="F496" s="32"/>
    </row>
    <row r="497" spans="6:6" x14ac:dyDescent="0.3">
      <c r="F497" s="32"/>
    </row>
    <row r="498" spans="6:6" x14ac:dyDescent="0.3">
      <c r="F498" s="32"/>
    </row>
    <row r="499" spans="6:6" x14ac:dyDescent="0.3">
      <c r="F499" s="32"/>
    </row>
    <row r="500" spans="6:6" x14ac:dyDescent="0.3">
      <c r="F500" s="32"/>
    </row>
    <row r="501" spans="6:6" x14ac:dyDescent="0.3">
      <c r="F501" s="32"/>
    </row>
    <row r="502" spans="6:6" x14ac:dyDescent="0.3">
      <c r="F502" s="32"/>
    </row>
    <row r="503" spans="6:6" x14ac:dyDescent="0.3">
      <c r="F503" s="32"/>
    </row>
    <row r="504" spans="6:6" x14ac:dyDescent="0.3">
      <c r="F504" s="32"/>
    </row>
    <row r="505" spans="6:6" x14ac:dyDescent="0.3">
      <c r="F505" s="32"/>
    </row>
    <row r="506" spans="6:6" x14ac:dyDescent="0.3">
      <c r="F506" s="3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471C-003C-4DC7-B441-D4F2B769009B}">
  <sheetPr codeName="Sheet10"/>
  <dimension ref="A1:N20"/>
  <sheetViews>
    <sheetView workbookViewId="0"/>
  </sheetViews>
  <sheetFormatPr defaultRowHeight="14.4" x14ac:dyDescent="0.3"/>
  <cols>
    <col min="1" max="1" width="40.5546875" customWidth="1"/>
  </cols>
  <sheetData>
    <row r="1" spans="1:14" ht="20.399999999999999" thickTop="1" x14ac:dyDescent="0.3">
      <c r="A1" t="s">
        <v>396</v>
      </c>
      <c r="B1" s="13" t="s">
        <v>397</v>
      </c>
      <c r="C1" s="13" t="s">
        <v>398</v>
      </c>
      <c r="D1" s="13" t="s">
        <v>399</v>
      </c>
      <c r="E1" s="13" t="s">
        <v>400</v>
      </c>
      <c r="F1" s="13" t="s">
        <v>401</v>
      </c>
      <c r="G1" s="13" t="s">
        <v>402</v>
      </c>
      <c r="H1" s="13" t="s">
        <v>403</v>
      </c>
      <c r="I1" s="13" t="s">
        <v>404</v>
      </c>
      <c r="J1" s="13" t="s">
        <v>405</v>
      </c>
      <c r="K1" s="13" t="s">
        <v>406</v>
      </c>
      <c r="L1" s="13" t="s">
        <v>407</v>
      </c>
      <c r="M1" s="13" t="s">
        <v>20</v>
      </c>
      <c r="N1" s="18" t="s">
        <v>23</v>
      </c>
    </row>
    <row r="2" spans="1:14" x14ac:dyDescent="0.3">
      <c r="A2" t="s">
        <v>26</v>
      </c>
      <c r="B2" s="46">
        <f>SUM(Input!H4:H18)</f>
        <v>0</v>
      </c>
      <c r="C2" s="46">
        <f>SUM(Input!I4:I18)</f>
        <v>0</v>
      </c>
      <c r="D2" s="46">
        <f>SUM(Input!J4:J18)</f>
        <v>0</v>
      </c>
      <c r="E2" s="46">
        <f>SUM(Input!K4:K18)</f>
        <v>0</v>
      </c>
      <c r="F2" s="46">
        <f>SUM(Input!L4:L18)</f>
        <v>0</v>
      </c>
      <c r="G2" s="46">
        <f>SUM(Input!M4:M18)</f>
        <v>0</v>
      </c>
      <c r="H2" s="46">
        <f>SUM(Input!N4:N18)</f>
        <v>0</v>
      </c>
      <c r="I2" s="46">
        <f>SUM(Input!O4:O18)</f>
        <v>0</v>
      </c>
      <c r="J2" s="46">
        <f>SUM(Input!P4:P18)</f>
        <v>0</v>
      </c>
      <c r="K2" s="46">
        <f>SUM(Input!Q4:Q18)</f>
        <v>0</v>
      </c>
      <c r="L2" s="46">
        <f>SUM(Input!R4:R18)</f>
        <v>0</v>
      </c>
      <c r="M2" s="46">
        <f>SUM(Input!S4:S18)</f>
        <v>0</v>
      </c>
      <c r="N2" s="46">
        <f>SUM(B2:M2)</f>
        <v>0</v>
      </c>
    </row>
    <row r="3" spans="1:14" x14ac:dyDescent="0.3">
      <c r="A3" t="s">
        <v>27</v>
      </c>
      <c r="B3" s="46">
        <f>SUM(Input!H20:H117)</f>
        <v>0</v>
      </c>
      <c r="C3" s="46">
        <f>SUM(Input!I20:I117)</f>
        <v>0</v>
      </c>
      <c r="D3" s="46">
        <f>SUM(Input!J20:J117)</f>
        <v>0</v>
      </c>
      <c r="E3" s="46">
        <f>SUM(Input!K20:K117)</f>
        <v>0</v>
      </c>
      <c r="F3" s="46">
        <f>SUM(Input!L20:L117)</f>
        <v>0</v>
      </c>
      <c r="G3" s="46">
        <f>SUM(Input!M20:M117)</f>
        <v>0</v>
      </c>
      <c r="H3" s="46">
        <f>SUM(Input!N20:N117)</f>
        <v>0</v>
      </c>
      <c r="I3" s="46">
        <f>SUM(Input!O20:O117)</f>
        <v>0</v>
      </c>
      <c r="J3" s="46">
        <f>SUM(Input!P20:P117)</f>
        <v>0</v>
      </c>
      <c r="K3" s="46">
        <f>SUM(Input!Q20:Q117)</f>
        <v>0</v>
      </c>
      <c r="L3" s="46">
        <f>SUM(Input!R20:R117)</f>
        <v>0</v>
      </c>
      <c r="M3" s="46">
        <f>SUM(Input!S20:S117)</f>
        <v>0</v>
      </c>
      <c r="N3" s="46">
        <f t="shared" ref="N3:N19" si="0">SUM(B3:M3)</f>
        <v>0</v>
      </c>
    </row>
    <row r="4" spans="1:14" x14ac:dyDescent="0.3">
      <c r="A4" t="s">
        <v>28</v>
      </c>
      <c r="B4" s="46">
        <f>SUM(Input!H119:H125)</f>
        <v>0</v>
      </c>
      <c r="C4" s="46">
        <f>SUM(Input!I119:I125)</f>
        <v>0</v>
      </c>
      <c r="D4" s="46">
        <f>SUM(Input!J119:J125)</f>
        <v>0</v>
      </c>
      <c r="E4" s="46">
        <f>SUM(Input!K119:K125)</f>
        <v>0</v>
      </c>
      <c r="F4" s="46">
        <f>SUM(Input!L119:L125)</f>
        <v>0</v>
      </c>
      <c r="G4" s="46">
        <f>SUM(Input!M119:M125)</f>
        <v>0</v>
      </c>
      <c r="H4" s="46">
        <f>SUM(Input!N119:N125)</f>
        <v>0</v>
      </c>
      <c r="I4" s="46">
        <f>SUM(Input!O119:O125)</f>
        <v>0</v>
      </c>
      <c r="J4" s="46">
        <f>SUM(Input!P119:P125)</f>
        <v>0</v>
      </c>
      <c r="K4" s="46">
        <f>SUM(Input!Q119:Q125)</f>
        <v>0</v>
      </c>
      <c r="L4" s="46">
        <f>SUM(Input!R119:R125)</f>
        <v>0</v>
      </c>
      <c r="M4" s="46">
        <f>SUM(Input!S119:S125)</f>
        <v>0</v>
      </c>
      <c r="N4" s="46">
        <f t="shared" si="0"/>
        <v>0</v>
      </c>
    </row>
    <row r="5" spans="1:14" x14ac:dyDescent="0.3">
      <c r="A5" t="s">
        <v>29</v>
      </c>
      <c r="B5" s="46">
        <f>SUM(Input!H127:H132)</f>
        <v>0</v>
      </c>
      <c r="C5" s="46">
        <f>SUM(Input!I127:I132)</f>
        <v>0</v>
      </c>
      <c r="D5" s="46">
        <f>SUM(Input!J127:J132)</f>
        <v>0</v>
      </c>
      <c r="E5" s="46">
        <f>SUM(Input!K127:K132)</f>
        <v>0</v>
      </c>
      <c r="F5" s="46">
        <f>SUM(Input!L127:L132)</f>
        <v>0</v>
      </c>
      <c r="G5" s="46">
        <f>SUM(Input!M127:M132)</f>
        <v>0</v>
      </c>
      <c r="H5" s="46">
        <f>SUM(Input!N127:N132)</f>
        <v>0</v>
      </c>
      <c r="I5" s="46">
        <f>SUM(Input!O127:O132)</f>
        <v>0</v>
      </c>
      <c r="J5" s="46">
        <f>SUM(Input!P127:P132)</f>
        <v>0</v>
      </c>
      <c r="K5" s="46">
        <f>SUM(Input!Q127:Q132)</f>
        <v>0</v>
      </c>
      <c r="L5" s="46">
        <f>SUM(Input!R127:R132)</f>
        <v>0</v>
      </c>
      <c r="M5" s="46">
        <f>SUM(Input!S127:S132)</f>
        <v>0</v>
      </c>
      <c r="N5" s="46">
        <f t="shared" si="0"/>
        <v>0</v>
      </c>
    </row>
    <row r="6" spans="1:14" x14ac:dyDescent="0.3">
      <c r="A6" t="s">
        <v>30</v>
      </c>
      <c r="B6" s="46">
        <f>SUM(Input!H134:H150)</f>
        <v>0</v>
      </c>
      <c r="C6" s="46">
        <f>SUM(Input!I134:I150)</f>
        <v>0</v>
      </c>
      <c r="D6" s="46">
        <f>SUM(Input!J134:J150)</f>
        <v>0</v>
      </c>
      <c r="E6" s="46">
        <f>SUM(Input!K134:K150)</f>
        <v>0</v>
      </c>
      <c r="F6" s="46">
        <f>SUM(Input!L134:L150)</f>
        <v>0</v>
      </c>
      <c r="G6" s="46">
        <f>SUM(Input!M134:M150)</f>
        <v>0</v>
      </c>
      <c r="H6" s="46">
        <f>SUM(Input!N134:N150)</f>
        <v>0</v>
      </c>
      <c r="I6" s="46">
        <f>SUM(Input!O134:O150)</f>
        <v>0</v>
      </c>
      <c r="J6" s="46">
        <f>SUM(Input!P134:P150)</f>
        <v>0</v>
      </c>
      <c r="K6" s="46">
        <f>SUM(Input!Q134:Q150)</f>
        <v>0</v>
      </c>
      <c r="L6" s="46">
        <f>SUM(Input!R134:R150)</f>
        <v>0</v>
      </c>
      <c r="M6" s="46">
        <f>SUM(Input!S134:S150)</f>
        <v>0</v>
      </c>
      <c r="N6" s="46">
        <f t="shared" si="0"/>
        <v>0</v>
      </c>
    </row>
    <row r="7" spans="1:14" x14ac:dyDescent="0.3">
      <c r="A7" t="s">
        <v>31</v>
      </c>
      <c r="B7" s="46">
        <f>SUM(Input!H152:H177)</f>
        <v>0</v>
      </c>
      <c r="C7" s="46">
        <f>SUM(Input!I152:I177)</f>
        <v>0</v>
      </c>
      <c r="D7" s="46">
        <f>SUM(Input!J152:J177)</f>
        <v>0</v>
      </c>
      <c r="E7" s="46">
        <f>SUM(Input!K152:K177)</f>
        <v>0</v>
      </c>
      <c r="F7" s="46">
        <f>SUM(Input!L152:L177)</f>
        <v>0</v>
      </c>
      <c r="G7" s="46">
        <f>SUM(Input!M152:M177)</f>
        <v>0</v>
      </c>
      <c r="H7" s="46">
        <f>SUM(Input!N152:N177)</f>
        <v>0</v>
      </c>
      <c r="I7" s="46">
        <f>SUM(Input!O152:O177)</f>
        <v>0</v>
      </c>
      <c r="J7" s="46">
        <f>SUM(Input!P152:P177)</f>
        <v>0</v>
      </c>
      <c r="K7" s="46">
        <f>SUM(Input!Q152:Q177)</f>
        <v>0</v>
      </c>
      <c r="L7" s="46">
        <f>SUM(Input!R152:R177)</f>
        <v>0</v>
      </c>
      <c r="M7" s="46">
        <f>SUM(Input!S152:S177)</f>
        <v>0</v>
      </c>
      <c r="N7" s="46">
        <f t="shared" si="0"/>
        <v>0</v>
      </c>
    </row>
    <row r="8" spans="1:14" x14ac:dyDescent="0.3">
      <c r="A8" t="s">
        <v>32</v>
      </c>
      <c r="B8" s="46">
        <f>SUM(Input!H179:H197)</f>
        <v>0</v>
      </c>
      <c r="C8" s="46">
        <f>SUM(Input!I179:I197)</f>
        <v>0</v>
      </c>
      <c r="D8" s="46">
        <f>SUM(Input!J179:J197)</f>
        <v>0</v>
      </c>
      <c r="E8" s="46">
        <f>SUM(Input!K179:K197)</f>
        <v>0</v>
      </c>
      <c r="F8" s="46">
        <f>SUM(Input!L179:L197)</f>
        <v>0</v>
      </c>
      <c r="G8" s="46">
        <f>SUM(Input!M179:M197)</f>
        <v>0</v>
      </c>
      <c r="H8" s="46">
        <f>SUM(Input!N179:N197)</f>
        <v>0</v>
      </c>
      <c r="I8" s="46">
        <f>SUM(Input!O179:O197)</f>
        <v>0</v>
      </c>
      <c r="J8" s="46">
        <f>SUM(Input!P179:P197)</f>
        <v>0</v>
      </c>
      <c r="K8" s="46">
        <f>SUM(Input!Q179:Q197)</f>
        <v>0</v>
      </c>
      <c r="L8" s="46">
        <f>SUM(Input!R179:R197)</f>
        <v>0</v>
      </c>
      <c r="M8" s="46">
        <f>SUM(Input!S179:S197)</f>
        <v>0</v>
      </c>
      <c r="N8" s="46">
        <f t="shared" si="0"/>
        <v>0</v>
      </c>
    </row>
    <row r="9" spans="1:14" x14ac:dyDescent="0.3">
      <c r="A9" t="s">
        <v>33</v>
      </c>
      <c r="B9" s="46">
        <f>SUM(Input!H199:H235)</f>
        <v>0</v>
      </c>
      <c r="C9" s="46">
        <f>SUM(Input!I199:I235)</f>
        <v>0</v>
      </c>
      <c r="D9" s="46">
        <f>SUM(Input!J199:J235)</f>
        <v>0</v>
      </c>
      <c r="E9" s="46">
        <f>SUM(Input!K199:K235)</f>
        <v>0</v>
      </c>
      <c r="F9" s="46">
        <f>SUM(Input!L199:L235)</f>
        <v>0</v>
      </c>
      <c r="G9" s="46">
        <f>SUM(Input!M199:M235)</f>
        <v>0</v>
      </c>
      <c r="H9" s="46">
        <f>SUM(Input!N199:N235)</f>
        <v>0</v>
      </c>
      <c r="I9" s="46">
        <f>SUM(Input!O199:O235)</f>
        <v>0</v>
      </c>
      <c r="J9" s="46">
        <f>SUM(Input!P199:P235)</f>
        <v>0</v>
      </c>
      <c r="K9" s="46">
        <f>SUM(Input!Q199:Q235)</f>
        <v>0</v>
      </c>
      <c r="L9" s="46">
        <f>SUM(Input!R199:R235)</f>
        <v>0</v>
      </c>
      <c r="M9" s="46">
        <f>SUM(Input!S199:S235)</f>
        <v>0</v>
      </c>
      <c r="N9" s="46">
        <f t="shared" si="0"/>
        <v>0</v>
      </c>
    </row>
    <row r="10" spans="1:14" x14ac:dyDescent="0.3">
      <c r="A10" t="s">
        <v>34</v>
      </c>
      <c r="B10" s="46">
        <f>SUM(Input!H237:H242)</f>
        <v>0</v>
      </c>
      <c r="C10" s="46">
        <f>SUM(Input!I237:I242)</f>
        <v>0</v>
      </c>
      <c r="D10" s="46">
        <f>SUM(Input!J237:J242)</f>
        <v>0</v>
      </c>
      <c r="E10" s="46">
        <f>SUM(Input!K237:K242)</f>
        <v>0</v>
      </c>
      <c r="F10" s="46">
        <f>SUM(Input!L237:L242)</f>
        <v>0</v>
      </c>
      <c r="G10" s="46">
        <f>SUM(Input!M237:M242)</f>
        <v>0</v>
      </c>
      <c r="H10" s="46">
        <f>SUM(Input!N237:N242)</f>
        <v>0</v>
      </c>
      <c r="I10" s="46">
        <f>SUM(Input!O237:O242)</f>
        <v>0</v>
      </c>
      <c r="J10" s="46">
        <f>SUM(Input!P237:P242)</f>
        <v>0</v>
      </c>
      <c r="K10" s="46">
        <f>SUM(Input!Q237:Q242)</f>
        <v>0</v>
      </c>
      <c r="L10" s="46">
        <f>SUM(Input!R237:R242)</f>
        <v>0</v>
      </c>
      <c r="M10" s="46">
        <f>SUM(Input!S237:S242)</f>
        <v>0</v>
      </c>
      <c r="N10" s="46">
        <f t="shared" si="0"/>
        <v>0</v>
      </c>
    </row>
    <row r="11" spans="1:14" x14ac:dyDescent="0.3">
      <c r="A11" t="s">
        <v>35</v>
      </c>
      <c r="B11" s="46">
        <f>SUM(Input!H244:H261)</f>
        <v>0</v>
      </c>
      <c r="C11" s="46">
        <f>SUM(Input!I244:I261)</f>
        <v>0</v>
      </c>
      <c r="D11" s="46">
        <f>SUM(Input!J244:J261)</f>
        <v>0</v>
      </c>
      <c r="E11" s="46">
        <f>SUM(Input!K244:K261)</f>
        <v>0</v>
      </c>
      <c r="F11" s="46">
        <f>SUM(Input!L244:L261)</f>
        <v>0</v>
      </c>
      <c r="G11" s="46">
        <f>SUM(Input!M244:M261)</f>
        <v>0</v>
      </c>
      <c r="H11" s="46">
        <f>SUM(Input!N244:N261)</f>
        <v>0</v>
      </c>
      <c r="I11" s="46">
        <f>SUM(Input!O244:O261)</f>
        <v>0</v>
      </c>
      <c r="J11" s="46">
        <f>SUM(Input!P244:P261)</f>
        <v>0</v>
      </c>
      <c r="K11" s="46">
        <f>SUM(Input!Q244:Q261)</f>
        <v>0</v>
      </c>
      <c r="L11" s="46">
        <f>SUM(Input!R244:R261)</f>
        <v>0</v>
      </c>
      <c r="M11" s="46">
        <f>SUM(Input!S244:S261)</f>
        <v>0</v>
      </c>
      <c r="N11" s="46">
        <f t="shared" si="0"/>
        <v>0</v>
      </c>
    </row>
    <row r="12" spans="1:14" x14ac:dyDescent="0.3">
      <c r="A12" t="s">
        <v>36</v>
      </c>
      <c r="B12" s="46">
        <f>SUM(Input!H263:H269)</f>
        <v>0</v>
      </c>
      <c r="C12" s="46">
        <f>SUM(Input!I263:I269)</f>
        <v>0</v>
      </c>
      <c r="D12" s="46">
        <f>SUM(Input!J263:J269)</f>
        <v>0</v>
      </c>
      <c r="E12" s="46">
        <f>SUM(Input!K263:K269)</f>
        <v>0</v>
      </c>
      <c r="F12" s="46">
        <f>SUM(Input!L263:L269)</f>
        <v>0</v>
      </c>
      <c r="G12" s="46">
        <f>SUM(Input!M263:M269)</f>
        <v>0</v>
      </c>
      <c r="H12" s="46">
        <f>SUM(Input!N263:N269)</f>
        <v>0</v>
      </c>
      <c r="I12" s="46">
        <f>SUM(Input!O263:O269)</f>
        <v>0</v>
      </c>
      <c r="J12" s="46">
        <f>SUM(Input!P263:P269)</f>
        <v>0</v>
      </c>
      <c r="K12" s="46">
        <f>SUM(Input!Q263:Q269)</f>
        <v>0</v>
      </c>
      <c r="L12" s="46">
        <f>SUM(Input!R263:R269)</f>
        <v>0</v>
      </c>
      <c r="M12" s="46">
        <f>SUM(Input!S263:S269)</f>
        <v>0</v>
      </c>
      <c r="N12" s="46">
        <f t="shared" si="0"/>
        <v>0</v>
      </c>
    </row>
    <row r="13" spans="1:14" x14ac:dyDescent="0.3">
      <c r="A13" t="s">
        <v>37</v>
      </c>
      <c r="B13" s="46">
        <f>SUM(Input!H271:H287)</f>
        <v>0</v>
      </c>
      <c r="C13" s="46">
        <f>SUM(Input!I271:I287)</f>
        <v>0</v>
      </c>
      <c r="D13" s="46">
        <f>SUM(Input!J271:J287)</f>
        <v>0</v>
      </c>
      <c r="E13" s="46">
        <f>SUM(Input!K271:K287)</f>
        <v>0</v>
      </c>
      <c r="F13" s="46">
        <f>SUM(Input!L271:L287)</f>
        <v>0</v>
      </c>
      <c r="G13" s="46">
        <f>SUM(Input!M271:M287)</f>
        <v>0</v>
      </c>
      <c r="H13" s="46">
        <f>SUM(Input!N271:N287)</f>
        <v>0</v>
      </c>
      <c r="I13" s="46">
        <f>SUM(Input!O271:O287)</f>
        <v>0</v>
      </c>
      <c r="J13" s="46">
        <f>SUM(Input!P271:P287)</f>
        <v>0</v>
      </c>
      <c r="K13" s="46">
        <f>SUM(Input!Q271:Q287)</f>
        <v>0</v>
      </c>
      <c r="L13" s="46">
        <f>SUM(Input!R271:R287)</f>
        <v>0</v>
      </c>
      <c r="M13" s="46">
        <f>SUM(Input!S271:S287)</f>
        <v>0</v>
      </c>
      <c r="N13" s="46">
        <f t="shared" si="0"/>
        <v>0</v>
      </c>
    </row>
    <row r="14" spans="1:14" x14ac:dyDescent="0.3">
      <c r="A14" t="s">
        <v>38</v>
      </c>
      <c r="B14" s="46">
        <f>SUM(Input!H293:H300)</f>
        <v>0</v>
      </c>
      <c r="C14" s="46">
        <f>SUM(Input!I289:I292)</f>
        <v>0</v>
      </c>
      <c r="D14" s="46">
        <f>SUM(Input!J289:J292)</f>
        <v>0</v>
      </c>
      <c r="E14" s="46">
        <f>SUM(Input!K289:K292)</f>
        <v>0</v>
      </c>
      <c r="F14" s="46">
        <f>SUM(Input!L289:L292)</f>
        <v>0</v>
      </c>
      <c r="G14" s="46">
        <f>SUM(Input!M289:M292)</f>
        <v>0</v>
      </c>
      <c r="H14" s="46">
        <f>SUM(Input!N289:N292)</f>
        <v>0</v>
      </c>
      <c r="I14" s="46">
        <f>SUM(Input!O289:O292)</f>
        <v>0</v>
      </c>
      <c r="J14" s="46">
        <f>SUM(Input!P289:P292)</f>
        <v>0</v>
      </c>
      <c r="K14" s="46">
        <f>SUM(Input!Q289:Q292)</f>
        <v>0</v>
      </c>
      <c r="L14" s="46">
        <f>SUM(Input!R289:R292)</f>
        <v>0</v>
      </c>
      <c r="M14" s="46">
        <f>SUM(Input!S289:S292)</f>
        <v>0</v>
      </c>
      <c r="N14" s="46">
        <f t="shared" si="0"/>
        <v>0</v>
      </c>
    </row>
    <row r="15" spans="1:14" x14ac:dyDescent="0.3">
      <c r="A15" t="s">
        <v>39</v>
      </c>
      <c r="B15" s="46">
        <f>SUM(Input!H294:H301)</f>
        <v>0</v>
      </c>
      <c r="C15" s="46">
        <f>SUM(Input!I294:I301)</f>
        <v>0</v>
      </c>
      <c r="D15" s="46">
        <f>SUM(Input!J294:J301)</f>
        <v>0</v>
      </c>
      <c r="E15" s="46">
        <f>SUM(Input!K294:K301)</f>
        <v>0</v>
      </c>
      <c r="F15" s="46">
        <f>SUM(Input!L294:L301)</f>
        <v>0</v>
      </c>
      <c r="G15" s="46">
        <f>SUM(Input!M294:M301)</f>
        <v>0</v>
      </c>
      <c r="H15" s="46">
        <f>SUM(Input!N294:N301)</f>
        <v>0</v>
      </c>
      <c r="I15" s="46">
        <f>SUM(Input!O294:O301)</f>
        <v>0</v>
      </c>
      <c r="J15" s="46">
        <f>SUM(Input!P294:P301)</f>
        <v>0</v>
      </c>
      <c r="K15" s="46">
        <f>SUM(Input!Q294:Q301)</f>
        <v>0</v>
      </c>
      <c r="L15" s="46">
        <f>SUM(Input!R294:R301)</f>
        <v>0</v>
      </c>
      <c r="M15" s="46">
        <f>SUM(Input!S294:S301)</f>
        <v>0</v>
      </c>
      <c r="N15" s="46">
        <f>SUM(B15:M15)</f>
        <v>0</v>
      </c>
    </row>
    <row r="16" spans="1:14" x14ac:dyDescent="0.3">
      <c r="A16" t="s">
        <v>40</v>
      </c>
      <c r="B16" s="46">
        <f>SUM(Input!H303:H315)</f>
        <v>0</v>
      </c>
      <c r="C16" s="46">
        <f>SUM(Input!I303:I315)</f>
        <v>0</v>
      </c>
      <c r="D16" s="46">
        <f>SUM(Input!J303:J315)</f>
        <v>0</v>
      </c>
      <c r="E16" s="46">
        <f>SUM(Input!K303:K315)</f>
        <v>0</v>
      </c>
      <c r="F16" s="46">
        <f>SUM(Input!L303:L315)</f>
        <v>0</v>
      </c>
      <c r="G16" s="46">
        <f>SUM(Input!M303:M315)</f>
        <v>0</v>
      </c>
      <c r="H16" s="46">
        <f>SUM(Input!N303:N315)</f>
        <v>0</v>
      </c>
      <c r="I16" s="46">
        <f>SUM(Input!O303:O315)</f>
        <v>0</v>
      </c>
      <c r="J16" s="46">
        <f>SUM(Input!P303:P315)</f>
        <v>0</v>
      </c>
      <c r="K16" s="46">
        <f>SUM(Input!Q303:Q315)</f>
        <v>0</v>
      </c>
      <c r="L16" s="46">
        <f>SUM(Input!R303:R315)</f>
        <v>0</v>
      </c>
      <c r="M16" s="46">
        <f>SUM(Input!S303:S315)</f>
        <v>0</v>
      </c>
      <c r="N16" s="46">
        <f t="shared" si="0"/>
        <v>0</v>
      </c>
    </row>
    <row r="17" spans="1:14" x14ac:dyDescent="0.3">
      <c r="A17" t="s">
        <v>41</v>
      </c>
      <c r="B17" s="46">
        <f>SUM(Input!H317:H320)</f>
        <v>0</v>
      </c>
      <c r="C17" s="46">
        <f>SUM(Input!I317:I320)</f>
        <v>0</v>
      </c>
      <c r="D17" s="46">
        <f>SUM(Input!J317:J320)</f>
        <v>0</v>
      </c>
      <c r="E17" s="46">
        <f>SUM(Input!K317:K320)</f>
        <v>0</v>
      </c>
      <c r="F17" s="46">
        <f>SUM(Input!L317:L320)</f>
        <v>0</v>
      </c>
      <c r="G17" s="46">
        <f>SUM(Input!M317:M320)</f>
        <v>0</v>
      </c>
      <c r="H17" s="46">
        <f>SUM(Input!N317:N320)</f>
        <v>0</v>
      </c>
      <c r="I17" s="46">
        <f>SUM(Input!O317:O320)</f>
        <v>0</v>
      </c>
      <c r="J17" s="46">
        <f>SUM(Input!P317:P320)</f>
        <v>0</v>
      </c>
      <c r="K17" s="46">
        <f>SUM(Input!Q317:Q320)</f>
        <v>0</v>
      </c>
      <c r="L17" s="46">
        <f>SUM(Input!R317:R320)</f>
        <v>0</v>
      </c>
      <c r="M17" s="46">
        <f>SUM(Input!S317:S320)</f>
        <v>0</v>
      </c>
      <c r="N17" s="46">
        <f t="shared" si="0"/>
        <v>0</v>
      </c>
    </row>
    <row r="18" spans="1:14" x14ac:dyDescent="0.3">
      <c r="A18" t="s">
        <v>42</v>
      </c>
      <c r="B18" s="46">
        <f>SUM(Input!H322:H332)</f>
        <v>0</v>
      </c>
      <c r="C18" s="46">
        <f>SUM(Input!I322:I332)</f>
        <v>0</v>
      </c>
      <c r="D18" s="46">
        <f>SUM(Input!J322:J332)</f>
        <v>0</v>
      </c>
      <c r="E18" s="46">
        <f>SUM(Input!K322:K332)</f>
        <v>0</v>
      </c>
      <c r="F18" s="46">
        <f>SUM(Input!L322:L332)</f>
        <v>0</v>
      </c>
      <c r="G18" s="46">
        <f>SUM(Input!M322:M332)</f>
        <v>0</v>
      </c>
      <c r="H18" s="46">
        <f>SUM(Input!N322:N332)</f>
        <v>0</v>
      </c>
      <c r="I18" s="46">
        <f>SUM(Input!O322:O332)</f>
        <v>0</v>
      </c>
      <c r="J18" s="46">
        <f>SUM(Input!P322:P332)</f>
        <v>0</v>
      </c>
      <c r="K18" s="46">
        <f>SUM(Input!Q322:Q332)</f>
        <v>0</v>
      </c>
      <c r="L18" s="46">
        <f>SUM(Input!R322:R332)</f>
        <v>0</v>
      </c>
      <c r="M18" s="46">
        <f>SUM(Input!S322:S332)</f>
        <v>0</v>
      </c>
      <c r="N18" s="46">
        <f t="shared" si="0"/>
        <v>0</v>
      </c>
    </row>
    <row r="19" spans="1:14" x14ac:dyDescent="0.3">
      <c r="A19" t="s">
        <v>43</v>
      </c>
      <c r="B19" s="46">
        <f>SUM(Input!H334:H335)</f>
        <v>0</v>
      </c>
      <c r="C19" s="46">
        <f>SUM(Input!I334:I335)</f>
        <v>0</v>
      </c>
      <c r="D19" s="46">
        <f>SUM(Input!J334:J335)</f>
        <v>0</v>
      </c>
      <c r="E19" s="46">
        <f>SUM(Input!K334:K335)</f>
        <v>0</v>
      </c>
      <c r="F19" s="46">
        <f>SUM(Input!L334:L335)</f>
        <v>0</v>
      </c>
      <c r="G19" s="46">
        <f>SUM(Input!M334:M335)</f>
        <v>0</v>
      </c>
      <c r="H19" s="46">
        <f>SUM(Input!N334:N335)</f>
        <v>0</v>
      </c>
      <c r="I19" s="46">
        <f>SUM(Input!O334:O335)</f>
        <v>0</v>
      </c>
      <c r="J19" s="46">
        <f>SUM(Input!P334:P335)</f>
        <v>0</v>
      </c>
      <c r="K19" s="46">
        <f>SUM(Input!Q334:Q335)</f>
        <v>0</v>
      </c>
      <c r="L19" s="46">
        <f>SUM(Input!R334:R335)</f>
        <v>0</v>
      </c>
      <c r="M19" s="46">
        <f>SUM(Input!S334:S335)</f>
        <v>0</v>
      </c>
      <c r="N19" s="46">
        <f t="shared" si="0"/>
        <v>0</v>
      </c>
    </row>
    <row r="20" spans="1:14" x14ac:dyDescent="0.3">
      <c r="A20" t="s">
        <v>23</v>
      </c>
      <c r="B20" s="46">
        <f>SUM(B2:B19)</f>
        <v>0</v>
      </c>
      <c r="C20" s="46">
        <f t="shared" ref="C20:M20" si="1">SUM(C2:C19)</f>
        <v>0</v>
      </c>
      <c r="D20" s="46">
        <f t="shared" si="1"/>
        <v>0</v>
      </c>
      <c r="E20" s="46">
        <f t="shared" si="1"/>
        <v>0</v>
      </c>
      <c r="F20" s="46">
        <f t="shared" si="1"/>
        <v>0</v>
      </c>
      <c r="G20" s="46">
        <f t="shared" si="1"/>
        <v>0</v>
      </c>
      <c r="H20" s="46">
        <f t="shared" si="1"/>
        <v>0</v>
      </c>
      <c r="I20" s="46">
        <f t="shared" si="1"/>
        <v>0</v>
      </c>
      <c r="J20" s="46">
        <f t="shared" si="1"/>
        <v>0</v>
      </c>
      <c r="K20" s="46">
        <f t="shared" si="1"/>
        <v>0</v>
      </c>
      <c r="L20" s="46">
        <f t="shared" si="1"/>
        <v>0</v>
      </c>
      <c r="M20" s="46">
        <f t="shared" si="1"/>
        <v>0</v>
      </c>
      <c r="N20" s="46">
        <f>SUM(B20:M20)</f>
        <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5091-9A46-44C2-B04B-308A68F45F7E}">
  <sheetPr codeName="Sheet11"/>
  <dimension ref="A1:M36"/>
  <sheetViews>
    <sheetView topLeftCell="A13" workbookViewId="0"/>
  </sheetViews>
  <sheetFormatPr defaultRowHeight="14.4" x14ac:dyDescent="0.3"/>
  <cols>
    <col min="1" max="1" width="40" bestFit="1" customWidth="1"/>
    <col min="2" max="2" width="41.88671875" customWidth="1"/>
    <col min="3" max="3" width="9.109375" hidden="1" customWidth="1"/>
    <col min="7" max="7" width="15" customWidth="1"/>
  </cols>
  <sheetData>
    <row r="1" spans="1:13" x14ac:dyDescent="0.3">
      <c r="A1" s="17" t="s">
        <v>408</v>
      </c>
      <c r="B1" s="17" t="s">
        <v>409</v>
      </c>
      <c r="C1" s="17" t="s">
        <v>410</v>
      </c>
      <c r="D1" s="17" t="s">
        <v>11</v>
      </c>
      <c r="E1" s="17" t="s">
        <v>411</v>
      </c>
      <c r="F1" s="17" t="s">
        <v>412</v>
      </c>
      <c r="H1" t="s">
        <v>413</v>
      </c>
      <c r="I1" t="str">
        <f>'Project Details'!B6</f>
        <v>Tier 2</v>
      </c>
      <c r="L1" s="15" t="s">
        <v>414</v>
      </c>
      <c r="M1" t="s">
        <v>415</v>
      </c>
    </row>
    <row r="2" spans="1:13" x14ac:dyDescent="0.3">
      <c r="A2" s="17" t="s">
        <v>26</v>
      </c>
      <c r="B2" s="17" t="s">
        <v>416</v>
      </c>
      <c r="C2" s="21" t="s">
        <v>279</v>
      </c>
      <c r="D2" s="20" t="s">
        <v>414</v>
      </c>
      <c r="E2" s="20" t="s">
        <v>414</v>
      </c>
      <c r="F2" s="20" t="s">
        <v>414</v>
      </c>
      <c r="I2" s="17" t="str">
        <f>IF($I$1="Tier 1", F2, IF($I$1="Tier 2", E2, IF($I$1="Tier 3", D2, IF($I$1="NOC", C2))))</f>
        <v>M</v>
      </c>
      <c r="L2" s="16" t="s">
        <v>279</v>
      </c>
      <c r="M2" t="s">
        <v>417</v>
      </c>
    </row>
    <row r="3" spans="1:13" x14ac:dyDescent="0.3">
      <c r="A3" s="17" t="s">
        <v>27</v>
      </c>
      <c r="B3" s="17" t="s">
        <v>418</v>
      </c>
      <c r="C3" s="21" t="s">
        <v>279</v>
      </c>
      <c r="D3" s="20" t="s">
        <v>414</v>
      </c>
      <c r="E3" s="20" t="s">
        <v>414</v>
      </c>
      <c r="F3" s="20" t="s">
        <v>414</v>
      </c>
      <c r="I3" s="17" t="str">
        <f>IF($I$1="Tier 1", F3, IF($I$1="Tier 2", E3, IF($I$1="Tier 3", D3, IF($I$1="NOC", C3))))</f>
        <v>M</v>
      </c>
    </row>
    <row r="4" spans="1:13" x14ac:dyDescent="0.3">
      <c r="A4" s="17" t="s">
        <v>27</v>
      </c>
      <c r="B4" s="17" t="s">
        <v>419</v>
      </c>
      <c r="C4" s="21" t="s">
        <v>279</v>
      </c>
      <c r="D4" s="21" t="s">
        <v>279</v>
      </c>
      <c r="E4" s="21" t="s">
        <v>279</v>
      </c>
      <c r="F4" s="21" t="s">
        <v>279</v>
      </c>
      <c r="I4" s="17" t="str">
        <f>IF($I$1="Tier 1", F4, IF($I$1="Tier 2", E4, IF($I$1="Tier 3", D4, IF($I$1="NOC", C4))))</f>
        <v>O</v>
      </c>
    </row>
    <row r="5" spans="1:13" x14ac:dyDescent="0.3">
      <c r="A5" s="17" t="s">
        <v>420</v>
      </c>
      <c r="B5" s="17" t="s">
        <v>52</v>
      </c>
      <c r="C5" s="20" t="s">
        <v>414</v>
      </c>
      <c r="D5" s="20" t="s">
        <v>414</v>
      </c>
      <c r="E5" s="20" t="s">
        <v>414</v>
      </c>
      <c r="F5" s="20" t="s">
        <v>414</v>
      </c>
      <c r="I5" s="17" t="str">
        <f>IF($I$1="Tier 1", F5, IF($I$1="Tier 2", E5, IF($I$1="Tier 3", D5, IF($I$1="NOC", C5))))</f>
        <v>M</v>
      </c>
    </row>
    <row r="6" spans="1:13" x14ac:dyDescent="0.3">
      <c r="A6" s="17" t="s">
        <v>420</v>
      </c>
      <c r="B6" s="17" t="s">
        <v>57</v>
      </c>
      <c r="C6" s="21" t="s">
        <v>279</v>
      </c>
      <c r="D6" s="21" t="s">
        <v>279</v>
      </c>
      <c r="E6" s="20" t="s">
        <v>414</v>
      </c>
      <c r="F6" s="20" t="s">
        <v>414</v>
      </c>
      <c r="I6" s="17" t="str">
        <f t="shared" ref="I6:I35" si="0">IF($I$1="Tier 1", F6, IF($I$1="Tier 2", E6, IF($I$1="Tier 3", D6, IF($I$1="NOC", C6))))</f>
        <v>M</v>
      </c>
    </row>
    <row r="7" spans="1:13" x14ac:dyDescent="0.3">
      <c r="A7" s="17" t="s">
        <v>420</v>
      </c>
      <c r="B7" s="17" t="s">
        <v>61</v>
      </c>
      <c r="C7" s="21" t="s">
        <v>279</v>
      </c>
      <c r="D7" s="21" t="s">
        <v>279</v>
      </c>
      <c r="E7" s="21" t="s">
        <v>279</v>
      </c>
      <c r="F7" s="20" t="s">
        <v>414</v>
      </c>
      <c r="I7" s="17" t="str">
        <f t="shared" si="0"/>
        <v>O</v>
      </c>
    </row>
    <row r="8" spans="1:13" x14ac:dyDescent="0.3">
      <c r="A8" s="17" t="s">
        <v>421</v>
      </c>
      <c r="B8" s="17" t="s">
        <v>422</v>
      </c>
      <c r="C8" s="21"/>
      <c r="D8" s="20" t="s">
        <v>414</v>
      </c>
      <c r="E8" s="20" t="s">
        <v>414</v>
      </c>
      <c r="F8" s="20" t="s">
        <v>414</v>
      </c>
      <c r="I8" s="17" t="str">
        <f>IF($I$1="Tier 1", F8, IF($I$1="Tier 2", E8, IF($I$1="Tier 3", D8, IF($I$1="NOC", C8))))</f>
        <v>M</v>
      </c>
    </row>
    <row r="9" spans="1:13" x14ac:dyDescent="0.3">
      <c r="A9" s="17" t="s">
        <v>421</v>
      </c>
      <c r="B9" s="17" t="s">
        <v>423</v>
      </c>
      <c r="C9" s="21"/>
      <c r="D9" s="21" t="s">
        <v>279</v>
      </c>
      <c r="E9" s="21" t="s">
        <v>279</v>
      </c>
      <c r="F9" s="21" t="s">
        <v>279</v>
      </c>
      <c r="I9" s="17" t="str">
        <f t="shared" si="0"/>
        <v>O</v>
      </c>
    </row>
    <row r="10" spans="1:13" x14ac:dyDescent="0.3">
      <c r="A10" s="17" t="s">
        <v>424</v>
      </c>
      <c r="B10" s="17" t="s">
        <v>425</v>
      </c>
      <c r="C10" s="21" t="s">
        <v>279</v>
      </c>
      <c r="D10" s="20" t="s">
        <v>414</v>
      </c>
      <c r="E10" s="20" t="s">
        <v>414</v>
      </c>
      <c r="F10" s="20" t="s">
        <v>414</v>
      </c>
      <c r="I10" s="17" t="str">
        <f t="shared" ref="I10:I24" si="1">IF($I$1="Tier 1", F10, IF($I$1="Tier 2", E10, IF($I$1="Tier 3", D10, IF($I$1="NOC", C10))))</f>
        <v>M</v>
      </c>
    </row>
    <row r="11" spans="1:13" x14ac:dyDescent="0.3">
      <c r="A11" s="17" t="s">
        <v>424</v>
      </c>
      <c r="B11" s="17" t="s">
        <v>426</v>
      </c>
      <c r="C11" s="21" t="s">
        <v>279</v>
      </c>
      <c r="D11" s="21" t="s">
        <v>279</v>
      </c>
      <c r="E11" s="21" t="s">
        <v>279</v>
      </c>
      <c r="F11" s="21" t="s">
        <v>279</v>
      </c>
      <c r="I11" s="17" t="str">
        <f t="shared" si="1"/>
        <v>O</v>
      </c>
    </row>
    <row r="12" spans="1:13" x14ac:dyDescent="0.3">
      <c r="A12" s="17" t="s">
        <v>32</v>
      </c>
      <c r="B12" s="17" t="s">
        <v>84</v>
      </c>
      <c r="C12" s="21" t="s">
        <v>279</v>
      </c>
      <c r="D12" s="20" t="s">
        <v>414</v>
      </c>
      <c r="E12" s="20" t="s">
        <v>414</v>
      </c>
      <c r="F12" s="20" t="s">
        <v>414</v>
      </c>
      <c r="I12" s="17" t="str">
        <f t="shared" si="1"/>
        <v>M</v>
      </c>
    </row>
    <row r="13" spans="1:13" x14ac:dyDescent="0.3">
      <c r="A13" s="17" t="s">
        <v>32</v>
      </c>
      <c r="B13" s="17" t="s">
        <v>252</v>
      </c>
      <c r="C13" s="21" t="s">
        <v>279</v>
      </c>
      <c r="D13" s="21" t="s">
        <v>279</v>
      </c>
      <c r="E13" s="21" t="s">
        <v>279</v>
      </c>
      <c r="F13" s="20" t="s">
        <v>414</v>
      </c>
      <c r="I13" s="17" t="str">
        <f t="shared" si="1"/>
        <v>O</v>
      </c>
    </row>
    <row r="14" spans="1:13" x14ac:dyDescent="0.3">
      <c r="A14" s="17" t="s">
        <v>32</v>
      </c>
      <c r="B14" s="17" t="s">
        <v>90</v>
      </c>
      <c r="C14" s="21" t="s">
        <v>279</v>
      </c>
      <c r="D14" s="20" t="s">
        <v>414</v>
      </c>
      <c r="E14" s="20" t="s">
        <v>414</v>
      </c>
      <c r="F14" s="20" t="s">
        <v>414</v>
      </c>
      <c r="I14" s="17" t="str">
        <f t="shared" si="1"/>
        <v>M</v>
      </c>
    </row>
    <row r="15" spans="1:13" x14ac:dyDescent="0.3">
      <c r="A15" s="17" t="s">
        <v>32</v>
      </c>
      <c r="B15" s="17" t="s">
        <v>97</v>
      </c>
      <c r="C15" s="21" t="s">
        <v>279</v>
      </c>
      <c r="D15" s="21" t="s">
        <v>279</v>
      </c>
      <c r="E15" s="21" t="s">
        <v>279</v>
      </c>
      <c r="F15" s="20" t="s">
        <v>414</v>
      </c>
      <c r="I15" s="17" t="str">
        <f t="shared" si="1"/>
        <v>O</v>
      </c>
    </row>
    <row r="16" spans="1:13" x14ac:dyDescent="0.3">
      <c r="A16" s="17" t="s">
        <v>32</v>
      </c>
      <c r="B16" s="17" t="s">
        <v>98</v>
      </c>
      <c r="C16" s="21" t="s">
        <v>279</v>
      </c>
      <c r="D16" s="20" t="s">
        <v>414</v>
      </c>
      <c r="E16" s="20" t="s">
        <v>414</v>
      </c>
      <c r="F16" s="20" t="s">
        <v>414</v>
      </c>
      <c r="I16" s="17" t="str">
        <f t="shared" si="1"/>
        <v>M</v>
      </c>
    </row>
    <row r="17" spans="1:9" x14ac:dyDescent="0.3">
      <c r="A17" s="17" t="s">
        <v>427</v>
      </c>
      <c r="B17" s="17" t="s">
        <v>427</v>
      </c>
      <c r="C17" s="21" t="s">
        <v>279</v>
      </c>
      <c r="D17" s="20" t="s">
        <v>414</v>
      </c>
      <c r="E17" s="20" t="s">
        <v>414</v>
      </c>
      <c r="F17" s="20" t="s">
        <v>414</v>
      </c>
      <c r="I17" s="17" t="str">
        <f t="shared" si="1"/>
        <v>M</v>
      </c>
    </row>
    <row r="18" spans="1:9" x14ac:dyDescent="0.3">
      <c r="A18" s="17" t="s">
        <v>428</v>
      </c>
      <c r="B18" s="17" t="s">
        <v>429</v>
      </c>
      <c r="C18" s="21" t="s">
        <v>279</v>
      </c>
      <c r="D18" s="20" t="s">
        <v>414</v>
      </c>
      <c r="E18" s="20" t="s">
        <v>414</v>
      </c>
      <c r="F18" s="20" t="s">
        <v>414</v>
      </c>
      <c r="I18" s="17" t="str">
        <f t="shared" si="1"/>
        <v>M</v>
      </c>
    </row>
    <row r="19" spans="1:9" x14ac:dyDescent="0.3">
      <c r="A19" s="17" t="s">
        <v>428</v>
      </c>
      <c r="B19" s="17" t="s">
        <v>430</v>
      </c>
      <c r="C19" s="21" t="s">
        <v>279</v>
      </c>
      <c r="D19" s="21" t="s">
        <v>279</v>
      </c>
      <c r="E19" s="21" t="s">
        <v>279</v>
      </c>
      <c r="F19" s="21" t="s">
        <v>279</v>
      </c>
      <c r="I19" s="17" t="str">
        <f t="shared" si="1"/>
        <v>O</v>
      </c>
    </row>
    <row r="20" spans="1:9" x14ac:dyDescent="0.3">
      <c r="A20" s="17" t="s">
        <v>36</v>
      </c>
      <c r="B20" s="17" t="s">
        <v>36</v>
      </c>
      <c r="C20" s="21" t="s">
        <v>279</v>
      </c>
      <c r="D20" s="21" t="s">
        <v>279</v>
      </c>
      <c r="E20" s="21" t="s">
        <v>279</v>
      </c>
      <c r="F20" s="20" t="s">
        <v>414</v>
      </c>
      <c r="I20" s="17" t="str">
        <f t="shared" si="1"/>
        <v>O</v>
      </c>
    </row>
    <row r="21" spans="1:9" x14ac:dyDescent="0.3">
      <c r="A21" s="17" t="s">
        <v>37</v>
      </c>
      <c r="B21" s="17" t="s">
        <v>431</v>
      </c>
      <c r="C21" s="21" t="s">
        <v>279</v>
      </c>
      <c r="D21" s="20" t="s">
        <v>414</v>
      </c>
      <c r="E21" s="20" t="s">
        <v>414</v>
      </c>
      <c r="F21" s="20" t="s">
        <v>414</v>
      </c>
      <c r="I21" s="17" t="str">
        <f t="shared" si="1"/>
        <v>M</v>
      </c>
    </row>
    <row r="22" spans="1:9" x14ac:dyDescent="0.3">
      <c r="A22" s="17" t="s">
        <v>37</v>
      </c>
      <c r="B22" s="17" t="s">
        <v>432</v>
      </c>
      <c r="C22" s="21" t="s">
        <v>279</v>
      </c>
      <c r="D22" s="21" t="s">
        <v>279</v>
      </c>
      <c r="E22" s="21" t="s">
        <v>279</v>
      </c>
      <c r="F22" s="21" t="s">
        <v>279</v>
      </c>
      <c r="I22" s="17" t="str">
        <f t="shared" si="1"/>
        <v>O</v>
      </c>
    </row>
    <row r="23" spans="1:9" x14ac:dyDescent="0.3">
      <c r="A23" s="17" t="s">
        <v>38</v>
      </c>
      <c r="B23" s="17" t="s">
        <v>433</v>
      </c>
      <c r="C23" s="21" t="s">
        <v>279</v>
      </c>
      <c r="D23" s="20" t="s">
        <v>414</v>
      </c>
      <c r="E23" s="20" t="s">
        <v>414</v>
      </c>
      <c r="F23" s="20" t="s">
        <v>414</v>
      </c>
      <c r="I23" s="17" t="str">
        <f t="shared" si="1"/>
        <v>M</v>
      </c>
    </row>
    <row r="24" spans="1:9" x14ac:dyDescent="0.3">
      <c r="A24" s="17" t="s">
        <v>38</v>
      </c>
      <c r="B24" s="17" t="s">
        <v>434</v>
      </c>
      <c r="C24" s="21" t="s">
        <v>279</v>
      </c>
      <c r="D24" s="21" t="s">
        <v>279</v>
      </c>
      <c r="E24" s="21" t="s">
        <v>279</v>
      </c>
      <c r="F24" s="21" t="s">
        <v>279</v>
      </c>
      <c r="I24" s="17" t="str">
        <f t="shared" si="1"/>
        <v>O</v>
      </c>
    </row>
    <row r="25" spans="1:9" x14ac:dyDescent="0.3">
      <c r="A25" s="17" t="s">
        <v>39</v>
      </c>
      <c r="B25" s="17" t="s">
        <v>435</v>
      </c>
      <c r="C25" s="21"/>
      <c r="D25" s="20" t="s">
        <v>414</v>
      </c>
      <c r="E25" s="20" t="s">
        <v>414</v>
      </c>
      <c r="F25" s="20" t="s">
        <v>414</v>
      </c>
      <c r="I25" s="17" t="str">
        <f t="shared" ref="I25:I28" si="2">IF($I$1="Tier 1", F25, IF($I$1="Tier 2", E25, IF($I$1="Tier 3", D25, IF($I$1="NOC", C25))))</f>
        <v>M</v>
      </c>
    </row>
    <row r="26" spans="1:9" x14ac:dyDescent="0.3">
      <c r="A26" s="17" t="s">
        <v>39</v>
      </c>
      <c r="B26" s="17" t="s">
        <v>436</v>
      </c>
      <c r="C26" s="21"/>
      <c r="D26" s="21" t="s">
        <v>279</v>
      </c>
      <c r="E26" s="21" t="s">
        <v>279</v>
      </c>
      <c r="F26" s="21" t="s">
        <v>279</v>
      </c>
      <c r="I26" s="17" t="str">
        <f t="shared" si="2"/>
        <v>O</v>
      </c>
    </row>
    <row r="27" spans="1:9" x14ac:dyDescent="0.3">
      <c r="A27" s="17" t="s">
        <v>40</v>
      </c>
      <c r="B27" s="17" t="s">
        <v>437</v>
      </c>
      <c r="C27" s="21"/>
      <c r="D27" s="20" t="s">
        <v>414</v>
      </c>
      <c r="E27" s="20" t="s">
        <v>414</v>
      </c>
      <c r="F27" s="20" t="s">
        <v>414</v>
      </c>
      <c r="I27" s="17" t="str">
        <f t="shared" si="2"/>
        <v>M</v>
      </c>
    </row>
    <row r="28" spans="1:9" x14ac:dyDescent="0.3">
      <c r="A28" s="17" t="s">
        <v>40</v>
      </c>
      <c r="B28" s="17" t="s">
        <v>438</v>
      </c>
      <c r="C28" s="21"/>
      <c r="D28" s="21" t="s">
        <v>279</v>
      </c>
      <c r="E28" s="21" t="s">
        <v>279</v>
      </c>
      <c r="F28" s="21" t="s">
        <v>279</v>
      </c>
      <c r="I28" s="17" t="str">
        <f t="shared" si="2"/>
        <v>O</v>
      </c>
    </row>
    <row r="29" spans="1:9" x14ac:dyDescent="0.3">
      <c r="A29" s="17" t="s">
        <v>65</v>
      </c>
      <c r="B29" s="17" t="s">
        <v>65</v>
      </c>
      <c r="C29" s="21" t="s">
        <v>414</v>
      </c>
      <c r="D29" s="21" t="s">
        <v>279</v>
      </c>
      <c r="E29" s="21" t="s">
        <v>279</v>
      </c>
      <c r="F29" s="20" t="s">
        <v>414</v>
      </c>
      <c r="I29" s="17" t="str">
        <f t="shared" si="0"/>
        <v>O</v>
      </c>
    </row>
    <row r="30" spans="1:9" x14ac:dyDescent="0.3">
      <c r="A30" s="17" t="s">
        <v>42</v>
      </c>
      <c r="B30" s="17" t="s">
        <v>68</v>
      </c>
      <c r="C30" s="20" t="s">
        <v>414</v>
      </c>
      <c r="D30" s="20" t="s">
        <v>414</v>
      </c>
      <c r="E30" s="20" t="s">
        <v>414</v>
      </c>
      <c r="F30" s="20" t="s">
        <v>414</v>
      </c>
      <c r="I30" s="17" t="str">
        <f>IF($I$1="Tier 1", F30, IF($I$1="Tier 2", E30, IF($I$1="Tier 3", D30, IF($I$1="NOC", C30))))</f>
        <v>M</v>
      </c>
    </row>
    <row r="31" spans="1:9" x14ac:dyDescent="0.3">
      <c r="A31" s="17" t="s">
        <v>42</v>
      </c>
      <c r="B31" s="17" t="s">
        <v>75</v>
      </c>
      <c r="C31" s="21" t="s">
        <v>279</v>
      </c>
      <c r="D31" s="21" t="s">
        <v>279</v>
      </c>
      <c r="E31" s="21" t="s">
        <v>279</v>
      </c>
      <c r="F31" s="20" t="s">
        <v>414</v>
      </c>
      <c r="I31" s="17" t="str">
        <f>IF($I$1="Tier 1", F31, IF($I$1="Tier 2", E31, IF($I$1="Tier 3", D31, IF($I$1="NOC", C31))))</f>
        <v>O</v>
      </c>
    </row>
    <row r="32" spans="1:9" x14ac:dyDescent="0.3">
      <c r="A32" s="17" t="s">
        <v>42</v>
      </c>
      <c r="B32" s="17" t="s">
        <v>76</v>
      </c>
      <c r="C32" s="21" t="s">
        <v>279</v>
      </c>
      <c r="D32" s="21" t="s">
        <v>279</v>
      </c>
      <c r="E32" s="21" t="s">
        <v>279</v>
      </c>
      <c r="F32" s="20" t="s">
        <v>414</v>
      </c>
      <c r="I32" s="17" t="str">
        <f>IF($I$1="Tier 1", F32, IF($I$1="Tier 2", E32, IF($I$1="Tier 3", D32, IF($I$1="NOC", C32))))</f>
        <v>O</v>
      </c>
    </row>
    <row r="33" spans="1:9" x14ac:dyDescent="0.3">
      <c r="A33" s="17" t="s">
        <v>42</v>
      </c>
      <c r="B33" s="17" t="s">
        <v>77</v>
      </c>
      <c r="C33" s="21" t="s">
        <v>279</v>
      </c>
      <c r="D33" s="21" t="s">
        <v>279</v>
      </c>
      <c r="E33" s="21" t="s">
        <v>279</v>
      </c>
      <c r="F33" s="20" t="s">
        <v>414</v>
      </c>
      <c r="I33" s="17" t="str">
        <f>IF($I$1="Tier 1", F33, IF($I$1="Tier 2", E33, IF($I$1="Tier 3", D33, IF($I$1="NOC", C33))))</f>
        <v>O</v>
      </c>
    </row>
    <row r="34" spans="1:9" x14ac:dyDescent="0.3">
      <c r="A34" s="17" t="s">
        <v>43</v>
      </c>
      <c r="B34" s="17" t="s">
        <v>439</v>
      </c>
      <c r="C34" s="21" t="s">
        <v>279</v>
      </c>
      <c r="D34" s="21" t="s">
        <v>279</v>
      </c>
      <c r="E34" s="20" t="s">
        <v>414</v>
      </c>
      <c r="F34" s="20" t="s">
        <v>414</v>
      </c>
      <c r="I34" s="17" t="str">
        <f>IF($I$1="Tier 1", F34, IF($I$1="Tier 2", E34, IF($I$1="Tier 3", D34, IF($I$1="NOC", C34))))</f>
        <v>M</v>
      </c>
    </row>
    <row r="35" spans="1:9" x14ac:dyDescent="0.3">
      <c r="A35" s="17" t="s">
        <v>43</v>
      </c>
      <c r="B35" s="17" t="s">
        <v>440</v>
      </c>
      <c r="C35" s="21" t="s">
        <v>279</v>
      </c>
      <c r="D35" s="21" t="s">
        <v>279</v>
      </c>
      <c r="E35" s="21" t="s">
        <v>279</v>
      </c>
      <c r="F35" s="20" t="s">
        <v>414</v>
      </c>
      <c r="I35" s="17" t="str">
        <f t="shared" si="0"/>
        <v>O</v>
      </c>
    </row>
    <row r="36" spans="1:9" x14ac:dyDescent="0.3">
      <c r="C36" s="39"/>
    </row>
  </sheetData>
  <conditionalFormatting sqref="I2:I36">
    <cfRule type="containsText" dxfId="2" priority="1" operator="containsText" text="R">
      <formula>NOT(ISERROR(SEARCH("R",I2)))</formula>
    </cfRule>
    <cfRule type="containsText" dxfId="1" priority="2" operator="containsText" text="M">
      <formula>NOT(ISERROR(SEARCH("M",I2)))</formula>
    </cfRule>
    <cfRule type="containsText" dxfId="0" priority="3" operator="containsText" text="O">
      <formula>NOT(ISERROR(SEARCH("O",I2)))</formula>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AA43-C7F4-4A5A-8933-B61FB1782401}">
  <sheetPr codeName="Sheet5"/>
  <dimension ref="A1:Y36"/>
  <sheetViews>
    <sheetView workbookViewId="0"/>
  </sheetViews>
  <sheetFormatPr defaultRowHeight="14.4" x14ac:dyDescent="0.3"/>
  <cols>
    <col min="1" max="1" width="14.109375" bestFit="1" customWidth="1"/>
    <col min="2" max="2" width="17.33203125" bestFit="1" customWidth="1"/>
    <col min="5" max="5" width="12.6640625" bestFit="1" customWidth="1"/>
    <col min="6" max="6" width="10.6640625" bestFit="1" customWidth="1"/>
  </cols>
  <sheetData>
    <row r="1" spans="1:25" x14ac:dyDescent="0.3">
      <c r="A1" t="s">
        <v>83</v>
      </c>
    </row>
    <row r="2" spans="1:25" x14ac:dyDescent="0.3">
      <c r="A2" t="s">
        <v>441</v>
      </c>
      <c r="B2" t="s">
        <v>442</v>
      </c>
      <c r="C2" t="s">
        <v>443</v>
      </c>
      <c r="D2" t="s">
        <v>444</v>
      </c>
      <c r="E2" t="s">
        <v>445</v>
      </c>
      <c r="F2" t="s">
        <v>446</v>
      </c>
      <c r="G2" t="s">
        <v>92</v>
      </c>
      <c r="H2" t="s">
        <v>447</v>
      </c>
      <c r="I2" t="s">
        <v>448</v>
      </c>
      <c r="J2" t="s">
        <v>449</v>
      </c>
      <c r="K2" t="s">
        <v>450</v>
      </c>
      <c r="N2">
        <v>1</v>
      </c>
      <c r="O2">
        <v>2</v>
      </c>
      <c r="P2">
        <v>3</v>
      </c>
      <c r="Q2">
        <v>4</v>
      </c>
      <c r="R2">
        <v>5</v>
      </c>
      <c r="S2">
        <v>6</v>
      </c>
      <c r="T2">
        <v>7</v>
      </c>
      <c r="U2">
        <v>8</v>
      </c>
      <c r="V2">
        <v>9</v>
      </c>
      <c r="W2">
        <v>10</v>
      </c>
      <c r="X2">
        <v>11</v>
      </c>
      <c r="Y2">
        <v>12</v>
      </c>
    </row>
    <row r="3" spans="1:25" x14ac:dyDescent="0.3">
      <c r="A3" t="s">
        <v>14</v>
      </c>
      <c r="B3" t="s">
        <v>451</v>
      </c>
      <c r="C3" t="s">
        <v>452</v>
      </c>
      <c r="D3" t="s">
        <v>453</v>
      </c>
      <c r="E3" t="s">
        <v>403</v>
      </c>
      <c r="F3" s="8">
        <v>43831</v>
      </c>
      <c r="G3" t="s">
        <v>96</v>
      </c>
      <c r="H3" s="11" t="s">
        <v>94</v>
      </c>
      <c r="I3" t="str">
        <f>"Emissions Profile: "&amp;'Project Details'!B6&amp;" "&amp;'Project Details'!B5</f>
        <v>Emissions Profile: Tier 2 Maintenance</v>
      </c>
      <c r="J3" t="s">
        <v>17</v>
      </c>
      <c r="K3" t="s">
        <v>8</v>
      </c>
      <c r="N3" s="14" t="s">
        <v>403</v>
      </c>
      <c r="O3" t="s">
        <v>404</v>
      </c>
      <c r="P3" t="s">
        <v>405</v>
      </c>
      <c r="Q3" t="s">
        <v>406</v>
      </c>
      <c r="R3" t="s">
        <v>407</v>
      </c>
      <c r="S3" t="s">
        <v>20</v>
      </c>
      <c r="T3" t="s">
        <v>397</v>
      </c>
      <c r="U3" t="s">
        <v>398</v>
      </c>
      <c r="V3" t="s">
        <v>399</v>
      </c>
      <c r="W3" t="s">
        <v>400</v>
      </c>
      <c r="X3" t="s">
        <v>401</v>
      </c>
      <c r="Y3" t="s">
        <v>402</v>
      </c>
    </row>
    <row r="4" spans="1:25" x14ac:dyDescent="0.3">
      <c r="A4" t="s">
        <v>454</v>
      </c>
      <c r="B4" t="s">
        <v>455</v>
      </c>
      <c r="C4" t="s">
        <v>456</v>
      </c>
      <c r="D4" t="s">
        <v>457</v>
      </c>
      <c r="E4" t="s">
        <v>404</v>
      </c>
      <c r="F4" s="8">
        <v>43862</v>
      </c>
      <c r="G4" t="s">
        <v>93</v>
      </c>
      <c r="H4" s="11" t="s">
        <v>95</v>
      </c>
      <c r="I4" t="str">
        <f>"Emissions Profile: "&amp;'Project Details'!$B$5</f>
        <v>Emissions Profile: Maintenance</v>
      </c>
      <c r="J4" t="s">
        <v>458</v>
      </c>
      <c r="K4" t="s">
        <v>459</v>
      </c>
      <c r="N4" s="14" t="s">
        <v>404</v>
      </c>
      <c r="O4" t="s">
        <v>405</v>
      </c>
      <c r="P4" t="s">
        <v>406</v>
      </c>
      <c r="Q4" t="s">
        <v>407</v>
      </c>
      <c r="R4" t="s">
        <v>20</v>
      </c>
      <c r="S4" t="s">
        <v>397</v>
      </c>
      <c r="T4" t="s">
        <v>398</v>
      </c>
      <c r="U4" t="s">
        <v>399</v>
      </c>
      <c r="V4" t="s">
        <v>400</v>
      </c>
      <c r="W4" t="s">
        <v>401</v>
      </c>
      <c r="X4" t="s">
        <v>402</v>
      </c>
      <c r="Y4" t="s">
        <v>403</v>
      </c>
    </row>
    <row r="5" spans="1:25" x14ac:dyDescent="0.3">
      <c r="A5" t="s">
        <v>369</v>
      </c>
      <c r="B5" t="s">
        <v>460</v>
      </c>
      <c r="C5" t="s">
        <v>461</v>
      </c>
      <c r="D5" t="s">
        <v>462</v>
      </c>
      <c r="E5" t="s">
        <v>405</v>
      </c>
      <c r="F5" s="8">
        <v>43891</v>
      </c>
      <c r="H5" s="11" t="s">
        <v>463</v>
      </c>
      <c r="N5" s="14" t="s">
        <v>405</v>
      </c>
      <c r="O5" t="s">
        <v>406</v>
      </c>
      <c r="P5" t="s">
        <v>407</v>
      </c>
      <c r="Q5" t="s">
        <v>20</v>
      </c>
      <c r="R5" t="s">
        <v>397</v>
      </c>
      <c r="S5" t="s">
        <v>398</v>
      </c>
      <c r="T5" t="s">
        <v>399</v>
      </c>
      <c r="U5" t="s">
        <v>400</v>
      </c>
      <c r="V5" t="s">
        <v>401</v>
      </c>
      <c r="W5" t="s">
        <v>402</v>
      </c>
      <c r="X5" t="s">
        <v>403</v>
      </c>
      <c r="Y5" t="s">
        <v>404</v>
      </c>
    </row>
    <row r="6" spans="1:25" x14ac:dyDescent="0.3">
      <c r="A6" t="s">
        <v>464</v>
      </c>
      <c r="B6" t="s">
        <v>465</v>
      </c>
      <c r="D6" t="s">
        <v>466</v>
      </c>
      <c r="E6" t="s">
        <v>406</v>
      </c>
      <c r="F6" s="8">
        <v>43922</v>
      </c>
      <c r="H6" s="11" t="s">
        <v>467</v>
      </c>
      <c r="N6" s="14" t="s">
        <v>406</v>
      </c>
      <c r="O6" t="s">
        <v>407</v>
      </c>
      <c r="P6" t="s">
        <v>20</v>
      </c>
      <c r="Q6" t="s">
        <v>397</v>
      </c>
      <c r="R6" t="s">
        <v>398</v>
      </c>
      <c r="S6" t="s">
        <v>399</v>
      </c>
      <c r="T6" t="s">
        <v>400</v>
      </c>
      <c r="U6" t="s">
        <v>401</v>
      </c>
      <c r="V6" t="s">
        <v>402</v>
      </c>
      <c r="W6" t="s">
        <v>403</v>
      </c>
      <c r="X6" t="s">
        <v>404</v>
      </c>
      <c r="Y6" t="s">
        <v>405</v>
      </c>
    </row>
    <row r="7" spans="1:25" x14ac:dyDescent="0.3">
      <c r="A7" t="s">
        <v>468</v>
      </c>
      <c r="E7" t="s">
        <v>407</v>
      </c>
      <c r="F7" s="8">
        <v>43952</v>
      </c>
      <c r="H7" s="12" t="s">
        <v>469</v>
      </c>
      <c r="N7" s="14" t="s">
        <v>407</v>
      </c>
      <c r="O7" t="s">
        <v>20</v>
      </c>
      <c r="P7" t="s">
        <v>397</v>
      </c>
      <c r="Q7" t="s">
        <v>398</v>
      </c>
      <c r="R7" t="s">
        <v>399</v>
      </c>
      <c r="S7" t="s">
        <v>400</v>
      </c>
      <c r="T7" t="s">
        <v>401</v>
      </c>
      <c r="U7" t="s">
        <v>402</v>
      </c>
      <c r="V7" t="s">
        <v>403</v>
      </c>
      <c r="W7" t="s">
        <v>404</v>
      </c>
      <c r="X7" t="s">
        <v>405</v>
      </c>
      <c r="Y7" t="s">
        <v>406</v>
      </c>
    </row>
    <row r="8" spans="1:25" x14ac:dyDescent="0.3">
      <c r="A8" t="s">
        <v>470</v>
      </c>
      <c r="E8" t="s">
        <v>20</v>
      </c>
      <c r="F8" s="8">
        <v>43983</v>
      </c>
      <c r="N8" s="14" t="s">
        <v>20</v>
      </c>
      <c r="O8" t="s">
        <v>397</v>
      </c>
      <c r="P8" t="s">
        <v>398</v>
      </c>
      <c r="Q8" t="s">
        <v>399</v>
      </c>
      <c r="R8" t="s">
        <v>400</v>
      </c>
      <c r="S8" t="s">
        <v>401</v>
      </c>
      <c r="T8" t="s">
        <v>402</v>
      </c>
      <c r="U8" t="s">
        <v>403</v>
      </c>
      <c r="V8" t="s">
        <v>404</v>
      </c>
      <c r="W8" t="s">
        <v>405</v>
      </c>
      <c r="X8" t="s">
        <v>406</v>
      </c>
      <c r="Y8" t="s">
        <v>407</v>
      </c>
    </row>
    <row r="9" spans="1:25" x14ac:dyDescent="0.3">
      <c r="A9" t="s">
        <v>471</v>
      </c>
      <c r="E9" t="s">
        <v>397</v>
      </c>
      <c r="F9" s="8">
        <v>44013</v>
      </c>
      <c r="N9" s="14" t="s">
        <v>397</v>
      </c>
      <c r="O9" t="s">
        <v>398</v>
      </c>
      <c r="P9" t="s">
        <v>399</v>
      </c>
      <c r="Q9" t="s">
        <v>400</v>
      </c>
      <c r="R9" t="s">
        <v>401</v>
      </c>
      <c r="S9" t="s">
        <v>402</v>
      </c>
      <c r="T9" t="s">
        <v>403</v>
      </c>
      <c r="U9" t="s">
        <v>404</v>
      </c>
      <c r="V9" t="s">
        <v>405</v>
      </c>
      <c r="W9" t="s">
        <v>406</v>
      </c>
      <c r="X9" t="s">
        <v>407</v>
      </c>
      <c r="Y9" t="s">
        <v>20</v>
      </c>
    </row>
    <row r="10" spans="1:25" x14ac:dyDescent="0.3">
      <c r="A10" t="s">
        <v>472</v>
      </c>
      <c r="E10" t="s">
        <v>398</v>
      </c>
      <c r="F10" s="8">
        <v>44044</v>
      </c>
      <c r="N10" s="14" t="s">
        <v>398</v>
      </c>
      <c r="O10" t="s">
        <v>399</v>
      </c>
      <c r="P10" t="s">
        <v>400</v>
      </c>
      <c r="Q10" t="s">
        <v>401</v>
      </c>
      <c r="R10" t="s">
        <v>402</v>
      </c>
      <c r="S10" t="s">
        <v>403</v>
      </c>
      <c r="T10" t="s">
        <v>404</v>
      </c>
      <c r="U10" t="s">
        <v>405</v>
      </c>
      <c r="V10" t="s">
        <v>406</v>
      </c>
      <c r="W10" t="s">
        <v>407</v>
      </c>
      <c r="X10" t="s">
        <v>20</v>
      </c>
      <c r="Y10" t="s">
        <v>397</v>
      </c>
    </row>
    <row r="11" spans="1:25" x14ac:dyDescent="0.3">
      <c r="A11" t="s">
        <v>473</v>
      </c>
      <c r="E11" t="s">
        <v>399</v>
      </c>
      <c r="F11" s="8">
        <v>44075</v>
      </c>
      <c r="N11" s="14" t="s">
        <v>399</v>
      </c>
      <c r="O11" t="s">
        <v>400</v>
      </c>
      <c r="P11" t="s">
        <v>401</v>
      </c>
      <c r="Q11" t="s">
        <v>402</v>
      </c>
      <c r="R11" t="s">
        <v>403</v>
      </c>
      <c r="S11" t="s">
        <v>404</v>
      </c>
      <c r="T11" t="s">
        <v>405</v>
      </c>
      <c r="U11" t="s">
        <v>406</v>
      </c>
      <c r="V11" t="s">
        <v>407</v>
      </c>
      <c r="W11" t="s">
        <v>20</v>
      </c>
      <c r="X11" t="s">
        <v>397</v>
      </c>
      <c r="Y11" t="s">
        <v>398</v>
      </c>
    </row>
    <row r="12" spans="1:25" x14ac:dyDescent="0.3">
      <c r="A12" t="s">
        <v>474</v>
      </c>
      <c r="E12" t="s">
        <v>400</v>
      </c>
      <c r="F12" s="8">
        <v>44105</v>
      </c>
      <c r="N12" s="14" t="s">
        <v>400</v>
      </c>
      <c r="O12" t="s">
        <v>401</v>
      </c>
      <c r="P12" t="s">
        <v>402</v>
      </c>
      <c r="Q12" t="s">
        <v>403</v>
      </c>
      <c r="R12" t="s">
        <v>404</v>
      </c>
      <c r="S12" t="s">
        <v>405</v>
      </c>
      <c r="T12" t="s">
        <v>406</v>
      </c>
      <c r="U12" t="s">
        <v>407</v>
      </c>
      <c r="V12" t="s">
        <v>20</v>
      </c>
      <c r="W12" t="s">
        <v>397</v>
      </c>
      <c r="X12" t="s">
        <v>398</v>
      </c>
      <c r="Y12" t="s">
        <v>399</v>
      </c>
    </row>
    <row r="13" spans="1:25" x14ac:dyDescent="0.3">
      <c r="A13" t="s">
        <v>475</v>
      </c>
      <c r="E13" t="s">
        <v>401</v>
      </c>
      <c r="F13" s="8">
        <v>44136</v>
      </c>
      <c r="N13" s="14" t="s">
        <v>401</v>
      </c>
      <c r="O13" t="s">
        <v>402</v>
      </c>
      <c r="P13" t="s">
        <v>403</v>
      </c>
      <c r="Q13" t="s">
        <v>404</v>
      </c>
      <c r="R13" t="s">
        <v>405</v>
      </c>
      <c r="S13" t="s">
        <v>406</v>
      </c>
      <c r="T13" t="s">
        <v>407</v>
      </c>
      <c r="U13" t="s">
        <v>20</v>
      </c>
      <c r="V13" t="s">
        <v>397</v>
      </c>
      <c r="W13" t="s">
        <v>398</v>
      </c>
      <c r="X13" t="s">
        <v>399</v>
      </c>
      <c r="Y13" t="s">
        <v>400</v>
      </c>
    </row>
    <row r="14" spans="1:25" x14ac:dyDescent="0.3">
      <c r="A14" t="s">
        <v>476</v>
      </c>
      <c r="E14" t="s">
        <v>402</v>
      </c>
      <c r="F14" s="8">
        <v>44166</v>
      </c>
      <c r="N14" s="14" t="s">
        <v>402</v>
      </c>
      <c r="O14" t="s">
        <v>403</v>
      </c>
      <c r="P14" t="s">
        <v>404</v>
      </c>
      <c r="Q14" t="s">
        <v>405</v>
      </c>
      <c r="R14" t="s">
        <v>406</v>
      </c>
      <c r="S14" t="s">
        <v>407</v>
      </c>
      <c r="T14" t="s">
        <v>20</v>
      </c>
      <c r="U14" t="s">
        <v>397</v>
      </c>
      <c r="V14" t="s">
        <v>398</v>
      </c>
      <c r="W14" t="s">
        <v>399</v>
      </c>
      <c r="X14" t="s">
        <v>400</v>
      </c>
      <c r="Y14" t="s">
        <v>401</v>
      </c>
    </row>
    <row r="15" spans="1:25" x14ac:dyDescent="0.3">
      <c r="A15" t="s">
        <v>477</v>
      </c>
      <c r="E15" t="s">
        <v>478</v>
      </c>
    </row>
    <row r="16" spans="1:25" x14ac:dyDescent="0.3">
      <c r="A16" t="s">
        <v>479</v>
      </c>
    </row>
    <row r="17" spans="1:14" x14ac:dyDescent="0.3">
      <c r="A17" t="s">
        <v>480</v>
      </c>
    </row>
    <row r="18" spans="1:14" x14ac:dyDescent="0.3">
      <c r="A18" t="s">
        <v>481</v>
      </c>
    </row>
    <row r="19" spans="1:14" x14ac:dyDescent="0.3">
      <c r="A19" t="s">
        <v>482</v>
      </c>
    </row>
    <row r="20" spans="1:14" x14ac:dyDescent="0.3">
      <c r="A20" t="s">
        <v>483</v>
      </c>
      <c r="N20" t="str">
        <f>VLOOKUP('Project Details'!B9, Lookup!N3:N14, 1, FALSE)</f>
        <v>Jun</v>
      </c>
    </row>
    <row r="21" spans="1:14" x14ac:dyDescent="0.3">
      <c r="A21" t="s">
        <v>484</v>
      </c>
    </row>
    <row r="22" spans="1:14" x14ac:dyDescent="0.3">
      <c r="A22" t="s">
        <v>485</v>
      </c>
    </row>
    <row r="23" spans="1:14" x14ac:dyDescent="0.3">
      <c r="A23" t="s">
        <v>486</v>
      </c>
    </row>
    <row r="24" spans="1:14" x14ac:dyDescent="0.3">
      <c r="A24" t="s">
        <v>487</v>
      </c>
    </row>
    <row r="25" spans="1:14" x14ac:dyDescent="0.3">
      <c r="A25" t="s">
        <v>488</v>
      </c>
    </row>
    <row r="26" spans="1:14" x14ac:dyDescent="0.3">
      <c r="A26" t="s">
        <v>489</v>
      </c>
    </row>
    <row r="27" spans="1:14" x14ac:dyDescent="0.3">
      <c r="A27" t="s">
        <v>490</v>
      </c>
    </row>
    <row r="28" spans="1:14" x14ac:dyDescent="0.3">
      <c r="A28" t="s">
        <v>491</v>
      </c>
    </row>
    <row r="29" spans="1:14" x14ac:dyDescent="0.3">
      <c r="A29" t="s">
        <v>492</v>
      </c>
    </row>
    <row r="30" spans="1:14" x14ac:dyDescent="0.3">
      <c r="A30" t="s">
        <v>493</v>
      </c>
    </row>
    <row r="31" spans="1:14" x14ac:dyDescent="0.3">
      <c r="A31" t="s">
        <v>494</v>
      </c>
    </row>
    <row r="32" spans="1:14" x14ac:dyDescent="0.3">
      <c r="A32" t="s">
        <v>495</v>
      </c>
    </row>
    <row r="33" spans="1:1" x14ac:dyDescent="0.3">
      <c r="A33" t="s">
        <v>496</v>
      </c>
    </row>
    <row r="34" spans="1:1" x14ac:dyDescent="0.3">
      <c r="A34" t="s">
        <v>497</v>
      </c>
    </row>
    <row r="35" spans="1:1" x14ac:dyDescent="0.3">
      <c r="A35" t="s">
        <v>498</v>
      </c>
    </row>
    <row r="36" spans="1:1" x14ac:dyDescent="0.3">
      <c r="A36" t="s">
        <v>499</v>
      </c>
    </row>
  </sheetData>
  <phoneticPr fontId="9"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6118-5EF0-4B65-9A1F-EDC81D202D2B}">
  <sheetPr codeName="Sheet13"/>
  <dimension ref="A1:L13"/>
  <sheetViews>
    <sheetView workbookViewId="0"/>
  </sheetViews>
  <sheetFormatPr defaultRowHeight="14.4" x14ac:dyDescent="0.3"/>
  <sheetData>
    <row r="1" spans="1:12" x14ac:dyDescent="0.3">
      <c r="A1">
        <v>1</v>
      </c>
      <c r="B1">
        <v>2</v>
      </c>
      <c r="C1">
        <v>3</v>
      </c>
      <c r="D1">
        <v>4</v>
      </c>
      <c r="E1">
        <v>5</v>
      </c>
      <c r="F1">
        <v>6</v>
      </c>
      <c r="G1">
        <v>7</v>
      </c>
      <c r="H1">
        <v>8</v>
      </c>
      <c r="I1">
        <v>9</v>
      </c>
      <c r="J1">
        <v>10</v>
      </c>
      <c r="K1">
        <v>11</v>
      </c>
      <c r="L1">
        <v>12</v>
      </c>
    </row>
    <row r="2" spans="1:12" x14ac:dyDescent="0.3">
      <c r="A2" s="14" t="s">
        <v>403</v>
      </c>
      <c r="B2" t="s">
        <v>404</v>
      </c>
      <c r="C2" t="s">
        <v>405</v>
      </c>
      <c r="D2" t="s">
        <v>406</v>
      </c>
      <c r="E2" t="s">
        <v>407</v>
      </c>
      <c r="F2" t="s">
        <v>20</v>
      </c>
      <c r="G2" t="s">
        <v>397</v>
      </c>
      <c r="H2" t="s">
        <v>398</v>
      </c>
      <c r="I2" t="s">
        <v>399</v>
      </c>
      <c r="J2" t="s">
        <v>400</v>
      </c>
      <c r="K2" t="s">
        <v>401</v>
      </c>
      <c r="L2" t="s">
        <v>402</v>
      </c>
    </row>
    <row r="3" spans="1:12" x14ac:dyDescent="0.3">
      <c r="A3" s="14" t="s">
        <v>404</v>
      </c>
      <c r="B3" t="s">
        <v>405</v>
      </c>
      <c r="C3" t="s">
        <v>406</v>
      </c>
      <c r="D3" t="s">
        <v>407</v>
      </c>
      <c r="E3" t="s">
        <v>20</v>
      </c>
      <c r="F3" t="s">
        <v>397</v>
      </c>
      <c r="G3" t="s">
        <v>398</v>
      </c>
      <c r="H3" t="s">
        <v>399</v>
      </c>
      <c r="I3" t="s">
        <v>400</v>
      </c>
      <c r="J3" t="s">
        <v>401</v>
      </c>
      <c r="K3" t="s">
        <v>402</v>
      </c>
      <c r="L3" t="s">
        <v>403</v>
      </c>
    </row>
    <row r="4" spans="1:12" x14ac:dyDescent="0.3">
      <c r="A4" s="14" t="s">
        <v>405</v>
      </c>
      <c r="B4" t="s">
        <v>406</v>
      </c>
      <c r="C4" t="s">
        <v>407</v>
      </c>
      <c r="D4" t="s">
        <v>20</v>
      </c>
      <c r="E4" t="s">
        <v>397</v>
      </c>
      <c r="F4" t="s">
        <v>398</v>
      </c>
      <c r="G4" t="s">
        <v>399</v>
      </c>
      <c r="H4" t="s">
        <v>400</v>
      </c>
      <c r="I4" t="s">
        <v>401</v>
      </c>
      <c r="J4" t="s">
        <v>402</v>
      </c>
      <c r="K4" t="s">
        <v>403</v>
      </c>
      <c r="L4" t="s">
        <v>404</v>
      </c>
    </row>
    <row r="5" spans="1:12" x14ac:dyDescent="0.3">
      <c r="A5" s="14" t="s">
        <v>406</v>
      </c>
      <c r="B5" t="s">
        <v>407</v>
      </c>
      <c r="C5" t="s">
        <v>20</v>
      </c>
      <c r="D5" t="s">
        <v>397</v>
      </c>
      <c r="E5" t="s">
        <v>398</v>
      </c>
      <c r="F5" t="s">
        <v>399</v>
      </c>
      <c r="G5" t="s">
        <v>400</v>
      </c>
      <c r="H5" t="s">
        <v>401</v>
      </c>
      <c r="I5" t="s">
        <v>402</v>
      </c>
      <c r="J5" t="s">
        <v>403</v>
      </c>
      <c r="K5" t="s">
        <v>404</v>
      </c>
      <c r="L5" t="s">
        <v>405</v>
      </c>
    </row>
    <row r="6" spans="1:12" x14ac:dyDescent="0.3">
      <c r="A6" s="14" t="s">
        <v>407</v>
      </c>
      <c r="B6" t="s">
        <v>20</v>
      </c>
      <c r="C6" t="s">
        <v>397</v>
      </c>
      <c r="D6" t="s">
        <v>398</v>
      </c>
      <c r="E6" t="s">
        <v>399</v>
      </c>
      <c r="F6" t="s">
        <v>400</v>
      </c>
      <c r="G6" t="s">
        <v>401</v>
      </c>
      <c r="H6" t="s">
        <v>402</v>
      </c>
      <c r="I6" t="s">
        <v>403</v>
      </c>
      <c r="J6" t="s">
        <v>404</v>
      </c>
      <c r="K6" t="s">
        <v>405</v>
      </c>
      <c r="L6" t="s">
        <v>406</v>
      </c>
    </row>
    <row r="7" spans="1:12" x14ac:dyDescent="0.3">
      <c r="A7" s="14" t="s">
        <v>20</v>
      </c>
      <c r="B7" t="s">
        <v>397</v>
      </c>
      <c r="C7" t="s">
        <v>398</v>
      </c>
      <c r="D7" t="s">
        <v>399</v>
      </c>
      <c r="E7" t="s">
        <v>400</v>
      </c>
      <c r="F7" t="s">
        <v>401</v>
      </c>
      <c r="G7" t="s">
        <v>402</v>
      </c>
      <c r="H7" t="s">
        <v>403</v>
      </c>
      <c r="I7" t="s">
        <v>404</v>
      </c>
      <c r="J7" t="s">
        <v>405</v>
      </c>
      <c r="K7" t="s">
        <v>406</v>
      </c>
      <c r="L7" t="s">
        <v>407</v>
      </c>
    </row>
    <row r="8" spans="1:12" x14ac:dyDescent="0.3">
      <c r="A8" s="14" t="s">
        <v>397</v>
      </c>
      <c r="B8" t="s">
        <v>398</v>
      </c>
      <c r="C8" t="s">
        <v>399</v>
      </c>
      <c r="D8" t="s">
        <v>400</v>
      </c>
      <c r="E8" t="s">
        <v>401</v>
      </c>
      <c r="F8" t="s">
        <v>402</v>
      </c>
      <c r="G8" t="s">
        <v>403</v>
      </c>
      <c r="H8" t="s">
        <v>404</v>
      </c>
      <c r="I8" t="s">
        <v>405</v>
      </c>
      <c r="J8" t="s">
        <v>406</v>
      </c>
      <c r="K8" t="s">
        <v>407</v>
      </c>
      <c r="L8" t="s">
        <v>20</v>
      </c>
    </row>
    <row r="9" spans="1:12" x14ac:dyDescent="0.3">
      <c r="A9" s="14" t="s">
        <v>398</v>
      </c>
      <c r="B9" t="s">
        <v>399</v>
      </c>
      <c r="C9" t="s">
        <v>400</v>
      </c>
      <c r="D9" t="s">
        <v>401</v>
      </c>
      <c r="E9" t="s">
        <v>402</v>
      </c>
      <c r="F9" t="s">
        <v>403</v>
      </c>
      <c r="G9" t="s">
        <v>404</v>
      </c>
      <c r="H9" t="s">
        <v>405</v>
      </c>
      <c r="I9" t="s">
        <v>406</v>
      </c>
      <c r="J9" t="s">
        <v>407</v>
      </c>
      <c r="K9" t="s">
        <v>20</v>
      </c>
      <c r="L9" t="s">
        <v>397</v>
      </c>
    </row>
    <row r="10" spans="1:12" x14ac:dyDescent="0.3">
      <c r="A10" s="14" t="s">
        <v>399</v>
      </c>
      <c r="B10" t="s">
        <v>400</v>
      </c>
      <c r="C10" t="s">
        <v>401</v>
      </c>
      <c r="D10" t="s">
        <v>402</v>
      </c>
      <c r="E10" t="s">
        <v>403</v>
      </c>
      <c r="F10" t="s">
        <v>404</v>
      </c>
      <c r="G10" t="s">
        <v>405</v>
      </c>
      <c r="H10" t="s">
        <v>406</v>
      </c>
      <c r="I10" t="s">
        <v>407</v>
      </c>
      <c r="J10" t="s">
        <v>20</v>
      </c>
      <c r="K10" t="s">
        <v>397</v>
      </c>
      <c r="L10" t="s">
        <v>398</v>
      </c>
    </row>
    <row r="11" spans="1:12" x14ac:dyDescent="0.3">
      <c r="A11" s="14" t="s">
        <v>400</v>
      </c>
      <c r="B11" t="s">
        <v>401</v>
      </c>
      <c r="C11" t="s">
        <v>402</v>
      </c>
      <c r="D11" t="s">
        <v>403</v>
      </c>
      <c r="E11" t="s">
        <v>404</v>
      </c>
      <c r="F11" t="s">
        <v>405</v>
      </c>
      <c r="G11" t="s">
        <v>406</v>
      </c>
      <c r="H11" t="s">
        <v>407</v>
      </c>
      <c r="I11" t="s">
        <v>20</v>
      </c>
      <c r="J11" t="s">
        <v>397</v>
      </c>
      <c r="K11" t="s">
        <v>398</v>
      </c>
      <c r="L11" t="s">
        <v>399</v>
      </c>
    </row>
    <row r="12" spans="1:12" x14ac:dyDescent="0.3">
      <c r="A12" s="14" t="s">
        <v>401</v>
      </c>
      <c r="B12" t="s">
        <v>402</v>
      </c>
      <c r="C12" t="s">
        <v>403</v>
      </c>
      <c r="D12" t="s">
        <v>404</v>
      </c>
      <c r="E12" t="s">
        <v>405</v>
      </c>
      <c r="F12" t="s">
        <v>406</v>
      </c>
      <c r="G12" t="s">
        <v>407</v>
      </c>
      <c r="H12" t="s">
        <v>20</v>
      </c>
      <c r="I12" t="s">
        <v>397</v>
      </c>
      <c r="J12" t="s">
        <v>398</v>
      </c>
      <c r="K12" t="s">
        <v>399</v>
      </c>
      <c r="L12" t="s">
        <v>400</v>
      </c>
    </row>
    <row r="13" spans="1:12" x14ac:dyDescent="0.3">
      <c r="A13" s="14" t="s">
        <v>402</v>
      </c>
      <c r="B13" t="s">
        <v>403</v>
      </c>
      <c r="C13" t="s">
        <v>404</v>
      </c>
      <c r="D13" t="s">
        <v>405</v>
      </c>
      <c r="E13" t="s">
        <v>406</v>
      </c>
      <c r="F13" t="s">
        <v>407</v>
      </c>
      <c r="G13" t="s">
        <v>20</v>
      </c>
      <c r="H13" t="s">
        <v>397</v>
      </c>
      <c r="I13" t="s">
        <v>398</v>
      </c>
      <c r="J13" t="s">
        <v>399</v>
      </c>
      <c r="K13" t="s">
        <v>400</v>
      </c>
      <c r="L13" t="s">
        <v>401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6fd55f-2241-411d-9865-6bef3c1218be">
      <Terms xmlns="http://schemas.microsoft.com/office/infopath/2007/PartnerControls"/>
    </lcf76f155ced4ddcb4097134ff3c332f>
    <TaxCatchAll xmlns="db8c374f-2e7b-4353-8a95-bfff9e2fad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DC4CAE98253A4E8F612AA6FBF16121" ma:contentTypeVersion="15" ma:contentTypeDescription="Create a new document." ma:contentTypeScope="" ma:versionID="d4d1bda9c908df8f592a5ab53c9a0ae1">
  <xsd:schema xmlns:xsd="http://www.w3.org/2001/XMLSchema" xmlns:xs="http://www.w3.org/2001/XMLSchema" xmlns:p="http://schemas.microsoft.com/office/2006/metadata/properties" xmlns:ns2="576fd55f-2241-411d-9865-6bef3c1218be" xmlns:ns3="db8c374f-2e7b-4353-8a95-bfff9e2fadfb" targetNamespace="http://schemas.microsoft.com/office/2006/metadata/properties" ma:root="true" ma:fieldsID="e53bf53729cc0e2ac41d677086c2dc1f" ns2:_="" ns3:_="">
    <xsd:import namespace="576fd55f-2241-411d-9865-6bef3c1218be"/>
    <xsd:import namespace="db8c374f-2e7b-4353-8a95-bfff9e2fad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fd55f-2241-411d-9865-6bef3c1218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4b948f-bea1-4d61-abd0-a60787be9a7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c374f-2e7b-4353-8a95-bfff9e2fad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fb2ddb5-55c7-403a-96f6-72670c0aaaf6}" ma:internalName="TaxCatchAll" ma:showField="CatchAllData" ma:web="db8c374f-2e7b-4353-8a95-bfff9e2fad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5F0ECE-A3DC-4732-8443-0D76B4F436B8}">
  <ds:schemaRefs>
    <ds:schemaRef ds:uri="http://schemas.microsoft.com/office/2006/metadata/properties"/>
    <ds:schemaRef ds:uri="http://schemas.microsoft.com/office/infopath/2007/PartnerControls"/>
    <ds:schemaRef ds:uri="576fd55f-2241-411d-9865-6bef3c1218be"/>
    <ds:schemaRef ds:uri="db8c374f-2e7b-4353-8a95-bfff9e2fadfb"/>
  </ds:schemaRefs>
</ds:datastoreItem>
</file>

<file path=customXml/itemProps2.xml><?xml version="1.0" encoding="utf-8"?>
<ds:datastoreItem xmlns:ds="http://schemas.openxmlformats.org/officeDocument/2006/customXml" ds:itemID="{BA821664-DA1C-420F-A184-E91EC695D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fd55f-2241-411d-9865-6bef3c1218be"/>
    <ds:schemaRef ds:uri="db8c374f-2e7b-4353-8a95-bfff9e2fa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4F38BB-E06B-4AD2-9D01-3E162D485B56}">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Project Details</vt:lpstr>
      <vt:lpstr>Input</vt:lpstr>
      <vt:lpstr>Lookups</vt:lpstr>
      <vt:lpstr>EFs</vt:lpstr>
      <vt:lpstr>Graphing Data</vt:lpstr>
      <vt:lpstr>Index Formatting</vt:lpstr>
      <vt:lpstr>Lookup</vt:lpstr>
      <vt:lpstr>Month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2022-07-03T21:12:11Z</dcterms:created>
  <dcterms:modified xsi:type="dcterms:W3CDTF">2024-12-16T06:41:12Z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0x01010090DC4CAE98253A4E8F612AA6FBF16121</vt:lpwstr>
  </property>
</Properties>
</file>