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15576" windowHeight="8580"/>
  </bookViews>
  <sheets>
    <sheet name="Notes" sheetId="1" r:id="rId1"/>
    <sheet name="PVs for options" sheetId="2" r:id="rId2"/>
    <sheet name="Summary" sheetId="4" r:id="rId3"/>
  </sheets>
  <definedNames>
    <definedName name="_xlnm.Print_Area" localSheetId="0">Notes!$A$1:$H$12</definedName>
    <definedName name="_xlnm.Print_Area" localSheetId="1">'PVs for options'!$A$1:$O$25</definedName>
    <definedName name="_xlnm.Print_Area" localSheetId="2">Summary!$A$1:$G$25</definedName>
  </definedNames>
  <calcPr calcId="145621" calcMode="autoNoTable" iterate="1" iterateCount="50" iterateDelta="0"/>
</workbook>
</file>

<file path=xl/calcChain.xml><?xml version="1.0" encoding="utf-8"?>
<calcChain xmlns="http://schemas.openxmlformats.org/spreadsheetml/2006/main">
  <c r="D239" i="2" l="1"/>
  <c r="E239" i="2" s="1"/>
  <c r="D237" i="2"/>
  <c r="D219" i="2"/>
  <c r="E219" i="2" s="1"/>
  <c r="D217" i="2"/>
  <c r="D220" i="2" s="1"/>
  <c r="D199" i="2"/>
  <c r="E199" i="2" s="1"/>
  <c r="D197" i="2"/>
  <c r="D200" i="2" s="1"/>
  <c r="D179" i="2"/>
  <c r="E179" i="2" s="1"/>
  <c r="D177" i="2"/>
  <c r="D180" i="2" s="1"/>
  <c r="D159" i="2"/>
  <c r="E159" i="2" s="1"/>
  <c r="D157" i="2"/>
  <c r="D160" i="2" s="1"/>
  <c r="D139" i="2"/>
  <c r="E139" i="2" s="1"/>
  <c r="D137" i="2"/>
  <c r="D119" i="2"/>
  <c r="E119" i="2" s="1"/>
  <c r="D117" i="2"/>
  <c r="D99" i="2"/>
  <c r="E99" i="2" s="1"/>
  <c r="D97" i="2"/>
  <c r="D100" i="2" s="1"/>
  <c r="F239" i="2" l="1"/>
  <c r="E240" i="2"/>
  <c r="D240" i="2"/>
  <c r="D221" i="2"/>
  <c r="F219" i="2"/>
  <c r="E220" i="2"/>
  <c r="D201" i="2"/>
  <c r="E200" i="2"/>
  <c r="F199" i="2"/>
  <c r="D181" i="2"/>
  <c r="E180" i="2"/>
  <c r="F179" i="2"/>
  <c r="D161" i="2"/>
  <c r="F159" i="2"/>
  <c r="E160" i="2"/>
  <c r="E140" i="2"/>
  <c r="F139" i="2"/>
  <c r="D140" i="2"/>
  <c r="F119" i="2"/>
  <c r="E120" i="2"/>
  <c r="D120" i="2"/>
  <c r="D101" i="2"/>
  <c r="E100" i="2"/>
  <c r="F99" i="2"/>
  <c r="D79" i="2"/>
  <c r="E79" i="2" s="1"/>
  <c r="D77" i="2"/>
  <c r="D59" i="2"/>
  <c r="E59" i="2" s="1"/>
  <c r="D57" i="2"/>
  <c r="D39" i="2"/>
  <c r="E39" i="2" s="1"/>
  <c r="D37" i="2"/>
  <c r="C17" i="4"/>
  <c r="C16" i="4"/>
  <c r="C15" i="4"/>
  <c r="C14" i="4"/>
  <c r="C13" i="4"/>
  <c r="C12" i="4"/>
  <c r="C11" i="4"/>
  <c r="C10" i="4"/>
  <c r="C9" i="4"/>
  <c r="C8" i="4"/>
  <c r="C7" i="4"/>
  <c r="C6" i="4"/>
  <c r="D19" i="2"/>
  <c r="E19" i="2" s="1"/>
  <c r="F19" i="2" s="1"/>
  <c r="G19" i="2" s="1"/>
  <c r="H19" i="2" s="1"/>
  <c r="I19" i="2" s="1"/>
  <c r="J19" i="2" s="1"/>
  <c r="K19" i="2" s="1"/>
  <c r="L19" i="2" s="1"/>
  <c r="M19" i="2" s="1"/>
  <c r="N19" i="2" s="1"/>
  <c r="O19" i="2" s="1"/>
  <c r="P19" i="2" s="1"/>
  <c r="Q19" i="2" s="1"/>
  <c r="R19" i="2" s="1"/>
  <c r="S19" i="2" s="1"/>
  <c r="T19" i="2" s="1"/>
  <c r="U19" i="2" s="1"/>
  <c r="V19" i="2" s="1"/>
  <c r="W19" i="2" s="1"/>
  <c r="E101" i="2" l="1"/>
  <c r="E221" i="2"/>
  <c r="E201" i="2"/>
  <c r="D241" i="2"/>
  <c r="E241" i="2" s="1"/>
  <c r="G239" i="2"/>
  <c r="F240" i="2"/>
  <c r="G219" i="2"/>
  <c r="F220" i="2"/>
  <c r="G199" i="2"/>
  <c r="F200" i="2"/>
  <c r="F180" i="2"/>
  <c r="G179" i="2"/>
  <c r="E181" i="2"/>
  <c r="E161" i="2"/>
  <c r="G159" i="2"/>
  <c r="F160" i="2"/>
  <c r="D141" i="2"/>
  <c r="E141" i="2" s="1"/>
  <c r="G139" i="2"/>
  <c r="F140" i="2"/>
  <c r="D121" i="2"/>
  <c r="E121" i="2" s="1"/>
  <c r="G119" i="2"/>
  <c r="F120" i="2"/>
  <c r="G99" i="2"/>
  <c r="F100" i="2"/>
  <c r="F79" i="2"/>
  <c r="E80" i="2"/>
  <c r="D80" i="2"/>
  <c r="F59" i="2"/>
  <c r="E60" i="2"/>
  <c r="D60" i="2"/>
  <c r="E40" i="2"/>
  <c r="F39" i="2"/>
  <c r="D40" i="2"/>
  <c r="D17" i="2"/>
  <c r="F221" i="2" l="1"/>
  <c r="F141" i="2"/>
  <c r="F121" i="2"/>
  <c r="F201" i="2"/>
  <c r="F161" i="2"/>
  <c r="F241" i="2"/>
  <c r="G240" i="2"/>
  <c r="H239" i="2"/>
  <c r="G220" i="2"/>
  <c r="G221" i="2" s="1"/>
  <c r="H219" i="2"/>
  <c r="H199" i="2"/>
  <c r="G200" i="2"/>
  <c r="F181" i="2"/>
  <c r="H179" i="2"/>
  <c r="G180" i="2"/>
  <c r="G160" i="2"/>
  <c r="H159" i="2"/>
  <c r="G140" i="2"/>
  <c r="G141" i="2" s="1"/>
  <c r="H139" i="2"/>
  <c r="G120" i="2"/>
  <c r="H119" i="2"/>
  <c r="H99" i="2"/>
  <c r="G100" i="2"/>
  <c r="F101" i="2"/>
  <c r="D81" i="2"/>
  <c r="E81" i="2" s="1"/>
  <c r="G79" i="2"/>
  <c r="F80" i="2"/>
  <c r="D61" i="2"/>
  <c r="E61" i="2" s="1"/>
  <c r="G59" i="2"/>
  <c r="F60" i="2"/>
  <c r="D41" i="2"/>
  <c r="G39" i="2"/>
  <c r="F40" i="2"/>
  <c r="D20" i="2"/>
  <c r="F61" i="2" l="1"/>
  <c r="G161" i="2"/>
  <c r="F81" i="2"/>
  <c r="G241" i="2"/>
  <c r="I239" i="2"/>
  <c r="H240" i="2"/>
  <c r="I219" i="2"/>
  <c r="H220" i="2"/>
  <c r="I199" i="2"/>
  <c r="H200" i="2"/>
  <c r="G201" i="2"/>
  <c r="G181" i="2"/>
  <c r="I179" i="2"/>
  <c r="H180" i="2"/>
  <c r="I159" i="2"/>
  <c r="H160" i="2"/>
  <c r="I139" i="2"/>
  <c r="H140" i="2"/>
  <c r="H141" i="2" s="1"/>
  <c r="G121" i="2"/>
  <c r="H120" i="2"/>
  <c r="I119" i="2"/>
  <c r="I99" i="2"/>
  <c r="H100" i="2"/>
  <c r="G101" i="2"/>
  <c r="G80" i="2"/>
  <c r="H79" i="2"/>
  <c r="G60" i="2"/>
  <c r="H59" i="2"/>
  <c r="G40" i="2"/>
  <c r="H39" i="2"/>
  <c r="E41" i="2"/>
  <c r="F41" i="2" s="1"/>
  <c r="D21" i="2"/>
  <c r="H201" i="2" l="1"/>
  <c r="H181" i="2"/>
  <c r="H241" i="2"/>
  <c r="H101" i="2"/>
  <c r="J239" i="2"/>
  <c r="I240" i="2"/>
  <c r="I220" i="2"/>
  <c r="J219" i="2"/>
  <c r="H221" i="2"/>
  <c r="I200" i="2"/>
  <c r="J199" i="2"/>
  <c r="J179" i="2"/>
  <c r="I180" i="2"/>
  <c r="I160" i="2"/>
  <c r="J159" i="2"/>
  <c r="H161" i="2"/>
  <c r="J139" i="2"/>
  <c r="I140" i="2"/>
  <c r="I141" i="2" s="1"/>
  <c r="H121" i="2"/>
  <c r="J119" i="2"/>
  <c r="I120" i="2"/>
  <c r="I100" i="2"/>
  <c r="J99" i="2"/>
  <c r="G81" i="2"/>
  <c r="I79" i="2"/>
  <c r="H80" i="2"/>
  <c r="G61" i="2"/>
  <c r="I59" i="2"/>
  <c r="H60" i="2"/>
  <c r="G41" i="2"/>
  <c r="I39" i="2"/>
  <c r="H40" i="2"/>
  <c r="F20" i="2"/>
  <c r="E20" i="2"/>
  <c r="E21" i="2" s="1"/>
  <c r="I241" i="2" l="1"/>
  <c r="I181" i="2"/>
  <c r="H61" i="2"/>
  <c r="H81" i="2"/>
  <c r="I221" i="2"/>
  <c r="H41" i="2"/>
  <c r="K239" i="2"/>
  <c r="J240" i="2"/>
  <c r="J241" i="2" s="1"/>
  <c r="K219" i="2"/>
  <c r="J220" i="2"/>
  <c r="I201" i="2"/>
  <c r="K199" i="2"/>
  <c r="J200" i="2"/>
  <c r="K179" i="2"/>
  <c r="J180" i="2"/>
  <c r="J181" i="2" s="1"/>
  <c r="K159" i="2"/>
  <c r="J160" i="2"/>
  <c r="I161" i="2"/>
  <c r="K139" i="2"/>
  <c r="J140" i="2"/>
  <c r="J141" i="2" s="1"/>
  <c r="I121" i="2"/>
  <c r="K119" i="2"/>
  <c r="J120" i="2"/>
  <c r="I101" i="2"/>
  <c r="K99" i="2"/>
  <c r="J100" i="2"/>
  <c r="J79" i="2"/>
  <c r="I80" i="2"/>
  <c r="J59" i="2"/>
  <c r="I60" i="2"/>
  <c r="J39" i="2"/>
  <c r="I40" i="2"/>
  <c r="G20" i="2"/>
  <c r="F21" i="2"/>
  <c r="I61" i="2" l="1"/>
  <c r="I81" i="2"/>
  <c r="J221" i="2"/>
  <c r="I41" i="2"/>
  <c r="K240" i="2"/>
  <c r="K241" i="2" s="1"/>
  <c r="L239" i="2"/>
  <c r="K220" i="2"/>
  <c r="K221" i="2" s="1"/>
  <c r="L219" i="2"/>
  <c r="L199" i="2"/>
  <c r="K200" i="2"/>
  <c r="J201" i="2"/>
  <c r="L179" i="2"/>
  <c r="K180" i="2"/>
  <c r="K181" i="2" s="1"/>
  <c r="J161" i="2"/>
  <c r="K160" i="2"/>
  <c r="L159" i="2"/>
  <c r="K140" i="2"/>
  <c r="K141" i="2" s="1"/>
  <c r="L139" i="2"/>
  <c r="K120" i="2"/>
  <c r="L119" i="2"/>
  <c r="J121" i="2"/>
  <c r="L99" i="2"/>
  <c r="K100" i="2"/>
  <c r="J101" i="2"/>
  <c r="K79" i="2"/>
  <c r="J80" i="2"/>
  <c r="J81" i="2" s="1"/>
  <c r="K59" i="2"/>
  <c r="J60" i="2"/>
  <c r="K39" i="2"/>
  <c r="J40" i="2"/>
  <c r="H20" i="2"/>
  <c r="G21" i="2"/>
  <c r="J61" i="2" l="1"/>
  <c r="K201" i="2"/>
  <c r="K161" i="2"/>
  <c r="K121" i="2"/>
  <c r="M239" i="2"/>
  <c r="L240" i="2"/>
  <c r="L241" i="2" s="1"/>
  <c r="M219" i="2"/>
  <c r="L220" i="2"/>
  <c r="L221" i="2" s="1"/>
  <c r="M199" i="2"/>
  <c r="L200" i="2"/>
  <c r="L201" i="2" s="1"/>
  <c r="M179" i="2"/>
  <c r="L180" i="2"/>
  <c r="L181" i="2" s="1"/>
  <c r="M159" i="2"/>
  <c r="L160" i="2"/>
  <c r="M139" i="2"/>
  <c r="L140" i="2"/>
  <c r="L141" i="2" s="1"/>
  <c r="M119" i="2"/>
  <c r="L120" i="2"/>
  <c r="M99" i="2"/>
  <c r="L100" i="2"/>
  <c r="K101" i="2"/>
  <c r="K80" i="2"/>
  <c r="L79" i="2"/>
  <c r="K60" i="2"/>
  <c r="L59" i="2"/>
  <c r="J41" i="2"/>
  <c r="K40" i="2"/>
  <c r="L39" i="2"/>
  <c r="I20" i="2"/>
  <c r="H21" i="2"/>
  <c r="L121" i="2" l="1"/>
  <c r="L101" i="2"/>
  <c r="L161" i="2"/>
  <c r="N239" i="2"/>
  <c r="M240" i="2"/>
  <c r="M241" i="2" s="1"/>
  <c r="N219" i="2"/>
  <c r="M220" i="2"/>
  <c r="M221" i="2" s="1"/>
  <c r="M200" i="2"/>
  <c r="M201" i="2" s="1"/>
  <c r="N199" i="2"/>
  <c r="M180" i="2"/>
  <c r="M181" i="2" s="1"/>
  <c r="N179" i="2"/>
  <c r="M160" i="2"/>
  <c r="M161" i="2" s="1"/>
  <c r="N159" i="2"/>
  <c r="M140" i="2"/>
  <c r="M141" i="2" s="1"/>
  <c r="N139" i="2"/>
  <c r="N119" i="2"/>
  <c r="M120" i="2"/>
  <c r="M121" i="2" s="1"/>
  <c r="M100" i="2"/>
  <c r="M101" i="2" s="1"/>
  <c r="N99" i="2"/>
  <c r="K81" i="2"/>
  <c r="M79" i="2"/>
  <c r="L80" i="2"/>
  <c r="M59" i="2"/>
  <c r="L60" i="2"/>
  <c r="K61" i="2"/>
  <c r="M39" i="2"/>
  <c r="L40" i="2"/>
  <c r="K41" i="2"/>
  <c r="J20" i="2"/>
  <c r="I21" i="2"/>
  <c r="L41" i="2" l="1"/>
  <c r="L81" i="2"/>
  <c r="L61" i="2"/>
  <c r="O239" i="2"/>
  <c r="N240" i="2"/>
  <c r="N241" i="2" s="1"/>
  <c r="O219" i="2"/>
  <c r="N220" i="2"/>
  <c r="N221" i="2" s="1"/>
  <c r="O199" i="2"/>
  <c r="N200" i="2"/>
  <c r="N201" i="2" s="1"/>
  <c r="O179" i="2"/>
  <c r="N180" i="2"/>
  <c r="N181" i="2" s="1"/>
  <c r="O159" i="2"/>
  <c r="N160" i="2"/>
  <c r="N161" i="2" s="1"/>
  <c r="O139" i="2"/>
  <c r="N140" i="2"/>
  <c r="N141" i="2" s="1"/>
  <c r="O119" i="2"/>
  <c r="N120" i="2"/>
  <c r="N121" i="2" s="1"/>
  <c r="O99" i="2"/>
  <c r="N100" i="2"/>
  <c r="N101" i="2" s="1"/>
  <c r="N79" i="2"/>
  <c r="M80" i="2"/>
  <c r="N59" i="2"/>
  <c r="M60" i="2"/>
  <c r="M40" i="2"/>
  <c r="N39" i="2"/>
  <c r="K20" i="2"/>
  <c r="J21" i="2"/>
  <c r="L20" i="2"/>
  <c r="M81" i="2" l="1"/>
  <c r="M41" i="2"/>
  <c r="M61" i="2"/>
  <c r="O240" i="2"/>
  <c r="O241" i="2" s="1"/>
  <c r="P239" i="2"/>
  <c r="O220" i="2"/>
  <c r="O221" i="2" s="1"/>
  <c r="P219" i="2"/>
  <c r="P199" i="2"/>
  <c r="O200" i="2"/>
  <c r="O201" i="2" s="1"/>
  <c r="P179" i="2"/>
  <c r="O180" i="2"/>
  <c r="O181" i="2" s="1"/>
  <c r="O160" i="2"/>
  <c r="O161" i="2" s="1"/>
  <c r="P159" i="2"/>
  <c r="O140" i="2"/>
  <c r="O141" i="2" s="1"/>
  <c r="P139" i="2"/>
  <c r="O120" i="2"/>
  <c r="O121" i="2" s="1"/>
  <c r="P119" i="2"/>
  <c r="P99" i="2"/>
  <c r="O100" i="2"/>
  <c r="O101" i="2" s="1"/>
  <c r="O79" i="2"/>
  <c r="N80" i="2"/>
  <c r="N81" i="2" s="1"/>
  <c r="O59" i="2"/>
  <c r="N60" i="2"/>
  <c r="N61" i="2" s="1"/>
  <c r="O39" i="2"/>
  <c r="N40" i="2"/>
  <c r="K21" i="2"/>
  <c r="L21" i="2" s="1"/>
  <c r="M20" i="2"/>
  <c r="N41" i="2" l="1"/>
  <c r="Q239" i="2"/>
  <c r="P240" i="2"/>
  <c r="P241" i="2" s="1"/>
  <c r="Q219" i="2"/>
  <c r="P220" i="2"/>
  <c r="P221" i="2" s="1"/>
  <c r="Q199" i="2"/>
  <c r="P200" i="2"/>
  <c r="P201" i="2" s="1"/>
  <c r="Q179" i="2"/>
  <c r="P180" i="2"/>
  <c r="P181" i="2" s="1"/>
  <c r="Q159" i="2"/>
  <c r="P160" i="2"/>
  <c r="P161" i="2" s="1"/>
  <c r="Q139" i="2"/>
  <c r="P140" i="2"/>
  <c r="P141" i="2" s="1"/>
  <c r="Q119" i="2"/>
  <c r="P120" i="2"/>
  <c r="P121" i="2" s="1"/>
  <c r="Q99" i="2"/>
  <c r="P100" i="2"/>
  <c r="P101" i="2" s="1"/>
  <c r="O80" i="2"/>
  <c r="O81" i="2" s="1"/>
  <c r="P79" i="2"/>
  <c r="O60" i="2"/>
  <c r="O61" i="2" s="1"/>
  <c r="P59" i="2"/>
  <c r="O40" i="2"/>
  <c r="P39" i="2"/>
  <c r="N20" i="2"/>
  <c r="M21" i="2"/>
  <c r="O41" i="2" l="1"/>
  <c r="R239" i="2"/>
  <c r="Q240" i="2"/>
  <c r="Q241" i="2" s="1"/>
  <c r="Q220" i="2"/>
  <c r="Q221" i="2" s="1"/>
  <c r="R219" i="2"/>
  <c r="Q200" i="2"/>
  <c r="Q201" i="2" s="1"/>
  <c r="R199" i="2"/>
  <c r="R179" i="2"/>
  <c r="Q180" i="2"/>
  <c r="Q181" i="2" s="1"/>
  <c r="R159" i="2"/>
  <c r="Q160" i="2"/>
  <c r="Q161" i="2" s="1"/>
  <c r="R139" i="2"/>
  <c r="Q140" i="2"/>
  <c r="Q141" i="2" s="1"/>
  <c r="R119" i="2"/>
  <c r="Q120" i="2"/>
  <c r="Q121" i="2" s="1"/>
  <c r="Q100" i="2"/>
  <c r="Q101" i="2" s="1"/>
  <c r="R99" i="2"/>
  <c r="Q79" i="2"/>
  <c r="P80" i="2"/>
  <c r="P81" i="2" s="1"/>
  <c r="Q59" i="2"/>
  <c r="P60" i="2"/>
  <c r="P61" i="2" s="1"/>
  <c r="Q39" i="2"/>
  <c r="P40" i="2"/>
  <c r="N21" i="2"/>
  <c r="O20" i="2"/>
  <c r="P41" i="2" l="1"/>
  <c r="S239" i="2"/>
  <c r="R240" i="2"/>
  <c r="R241" i="2" s="1"/>
  <c r="S219" i="2"/>
  <c r="R220" i="2"/>
  <c r="R221" i="2" s="1"/>
  <c r="S199" i="2"/>
  <c r="R200" i="2"/>
  <c r="R201" i="2" s="1"/>
  <c r="R180" i="2"/>
  <c r="R181" i="2" s="1"/>
  <c r="S179" i="2"/>
  <c r="S159" i="2"/>
  <c r="R160" i="2"/>
  <c r="R161" i="2" s="1"/>
  <c r="S139" i="2"/>
  <c r="R140" i="2"/>
  <c r="R141" i="2" s="1"/>
  <c r="S119" i="2"/>
  <c r="R120" i="2"/>
  <c r="R121" i="2" s="1"/>
  <c r="S99" i="2"/>
  <c r="R100" i="2"/>
  <c r="R101" i="2" s="1"/>
  <c r="R79" i="2"/>
  <c r="Q80" i="2"/>
  <c r="Q81" i="2" s="1"/>
  <c r="R59" i="2"/>
  <c r="Q60" i="2"/>
  <c r="Q61" i="2" s="1"/>
  <c r="R39" i="2"/>
  <c r="Q40" i="2"/>
  <c r="P20" i="2"/>
  <c r="O21" i="2"/>
  <c r="Q41" i="2" l="1"/>
  <c r="S240" i="2"/>
  <c r="S241" i="2" s="1"/>
  <c r="T239" i="2"/>
  <c r="S220" i="2"/>
  <c r="S221" i="2" s="1"/>
  <c r="T219" i="2"/>
  <c r="T199" i="2"/>
  <c r="S200" i="2"/>
  <c r="S201" i="2" s="1"/>
  <c r="S180" i="2"/>
  <c r="S181" i="2" s="1"/>
  <c r="T179" i="2"/>
  <c r="S160" i="2"/>
  <c r="S161" i="2" s="1"/>
  <c r="T159" i="2"/>
  <c r="S140" i="2"/>
  <c r="S141" i="2" s="1"/>
  <c r="T139" i="2"/>
  <c r="S120" i="2"/>
  <c r="S121" i="2" s="1"/>
  <c r="T119" i="2"/>
  <c r="T99" i="2"/>
  <c r="S100" i="2"/>
  <c r="S101" i="2" s="1"/>
  <c r="S79" i="2"/>
  <c r="R80" i="2"/>
  <c r="R81" i="2" s="1"/>
  <c r="S59" i="2"/>
  <c r="R60" i="2"/>
  <c r="R61" i="2" s="1"/>
  <c r="S39" i="2"/>
  <c r="R40" i="2"/>
  <c r="P21" i="2"/>
  <c r="Q20" i="2"/>
  <c r="R41" i="2" l="1"/>
  <c r="U239" i="2"/>
  <c r="T240" i="2"/>
  <c r="T241" i="2" s="1"/>
  <c r="U219" i="2"/>
  <c r="T220" i="2"/>
  <c r="T221" i="2" s="1"/>
  <c r="U199" i="2"/>
  <c r="T200" i="2"/>
  <c r="T201" i="2" s="1"/>
  <c r="U179" i="2"/>
  <c r="T180" i="2"/>
  <c r="T181" i="2" s="1"/>
  <c r="U159" i="2"/>
  <c r="T160" i="2"/>
  <c r="T161" i="2" s="1"/>
  <c r="U139" i="2"/>
  <c r="T140" i="2"/>
  <c r="T141" i="2" s="1"/>
  <c r="U119" i="2"/>
  <c r="T120" i="2"/>
  <c r="T121" i="2" s="1"/>
  <c r="U99" i="2"/>
  <c r="T100" i="2"/>
  <c r="T101" i="2" s="1"/>
  <c r="S80" i="2"/>
  <c r="S81" i="2" s="1"/>
  <c r="T79" i="2"/>
  <c r="S60" i="2"/>
  <c r="S61" i="2" s="1"/>
  <c r="T59" i="2"/>
  <c r="S40" i="2"/>
  <c r="T39" i="2"/>
  <c r="R20" i="2"/>
  <c r="Q21" i="2"/>
  <c r="S41" i="2" l="1"/>
  <c r="V239" i="2"/>
  <c r="U240" i="2"/>
  <c r="U241" i="2" s="1"/>
  <c r="V219" i="2"/>
  <c r="U220" i="2"/>
  <c r="U221" i="2" s="1"/>
  <c r="U200" i="2"/>
  <c r="U201" i="2" s="1"/>
  <c r="V199" i="2"/>
  <c r="U180" i="2"/>
  <c r="U181" i="2" s="1"/>
  <c r="V179" i="2"/>
  <c r="U160" i="2"/>
  <c r="U161" i="2" s="1"/>
  <c r="V159" i="2"/>
  <c r="V139" i="2"/>
  <c r="U140" i="2"/>
  <c r="U141" i="2" s="1"/>
  <c r="V119" i="2"/>
  <c r="U120" i="2"/>
  <c r="U121" i="2" s="1"/>
  <c r="U100" i="2"/>
  <c r="U101" i="2" s="1"/>
  <c r="V99" i="2"/>
  <c r="U79" i="2"/>
  <c r="T80" i="2"/>
  <c r="T81" i="2" s="1"/>
  <c r="U59" i="2"/>
  <c r="T60" i="2"/>
  <c r="T61" i="2" s="1"/>
  <c r="U39" i="2"/>
  <c r="T40" i="2"/>
  <c r="R21" i="2"/>
  <c r="S20" i="2"/>
  <c r="T41" i="2" l="1"/>
  <c r="W239" i="2"/>
  <c r="W240" i="2" s="1"/>
  <c r="V240" i="2"/>
  <c r="V241" i="2" s="1"/>
  <c r="W219" i="2"/>
  <c r="W220" i="2" s="1"/>
  <c r="V220" i="2"/>
  <c r="V221" i="2" s="1"/>
  <c r="W199" i="2"/>
  <c r="W200" i="2" s="1"/>
  <c r="V200" i="2"/>
  <c r="V201" i="2" s="1"/>
  <c r="W179" i="2"/>
  <c r="W180" i="2" s="1"/>
  <c r="V180" i="2"/>
  <c r="V181" i="2" s="1"/>
  <c r="W159" i="2"/>
  <c r="W160" i="2" s="1"/>
  <c r="V160" i="2"/>
  <c r="V161" i="2" s="1"/>
  <c r="W139" i="2"/>
  <c r="W140" i="2" s="1"/>
  <c r="V140" i="2"/>
  <c r="V141" i="2" s="1"/>
  <c r="W119" i="2"/>
  <c r="W120" i="2" s="1"/>
  <c r="V120" i="2"/>
  <c r="V121" i="2" s="1"/>
  <c r="W99" i="2"/>
  <c r="W100" i="2" s="1"/>
  <c r="V100" i="2"/>
  <c r="V101" i="2" s="1"/>
  <c r="V79" i="2"/>
  <c r="U80" i="2"/>
  <c r="U81" i="2" s="1"/>
  <c r="V59" i="2"/>
  <c r="U60" i="2"/>
  <c r="U61" i="2" s="1"/>
  <c r="U40" i="2"/>
  <c r="U41" i="2" s="1"/>
  <c r="V39" i="2"/>
  <c r="S21" i="2"/>
  <c r="T20" i="2"/>
  <c r="W181" i="2" l="1"/>
  <c r="D183" i="2" s="1"/>
  <c r="E14" i="4" s="1"/>
  <c r="W121" i="2"/>
  <c r="D123" i="2" s="1"/>
  <c r="E11" i="4" s="1"/>
  <c r="W161" i="2"/>
  <c r="D163" i="2" s="1"/>
  <c r="E13" i="4" s="1"/>
  <c r="W201" i="2"/>
  <c r="D203" i="2" s="1"/>
  <c r="E15" i="4" s="1"/>
  <c r="W101" i="2"/>
  <c r="D103" i="2" s="1"/>
  <c r="E10" i="4" s="1"/>
  <c r="D242" i="2"/>
  <c r="D17" i="4" s="1"/>
  <c r="D245" i="2"/>
  <c r="G17" i="4" s="1"/>
  <c r="D244" i="2"/>
  <c r="F17" i="4" s="1"/>
  <c r="W241" i="2"/>
  <c r="D243" i="2" s="1"/>
  <c r="E17" i="4" s="1"/>
  <c r="D225" i="2"/>
  <c r="G16" i="4" s="1"/>
  <c r="D222" i="2"/>
  <c r="D16" i="4" s="1"/>
  <c r="D224" i="2"/>
  <c r="F16" i="4" s="1"/>
  <c r="W221" i="2"/>
  <c r="D223" i="2" s="1"/>
  <c r="E16" i="4" s="1"/>
  <c r="D202" i="2"/>
  <c r="D15" i="4" s="1"/>
  <c r="D205" i="2"/>
  <c r="G15" i="4" s="1"/>
  <c r="D204" i="2"/>
  <c r="F15" i="4" s="1"/>
  <c r="D184" i="2"/>
  <c r="F14" i="4" s="1"/>
  <c r="D182" i="2"/>
  <c r="D14" i="4" s="1"/>
  <c r="D185" i="2"/>
  <c r="G14" i="4" s="1"/>
  <c r="D165" i="2"/>
  <c r="G13" i="4" s="1"/>
  <c r="D162" i="2"/>
  <c r="D13" i="4" s="1"/>
  <c r="D164" i="2"/>
  <c r="F13" i="4" s="1"/>
  <c r="D145" i="2"/>
  <c r="G12" i="4" s="1"/>
  <c r="D144" i="2"/>
  <c r="F12" i="4" s="1"/>
  <c r="D142" i="2"/>
  <c r="D12" i="4" s="1"/>
  <c r="W141" i="2"/>
  <c r="D143" i="2" s="1"/>
  <c r="E12" i="4" s="1"/>
  <c r="D122" i="2"/>
  <c r="D11" i="4" s="1"/>
  <c r="D125" i="2"/>
  <c r="G11" i="4" s="1"/>
  <c r="D124" i="2"/>
  <c r="F11" i="4" s="1"/>
  <c r="D104" i="2"/>
  <c r="F10" i="4" s="1"/>
  <c r="D105" i="2"/>
  <c r="G10" i="4" s="1"/>
  <c r="D102" i="2"/>
  <c r="D10" i="4" s="1"/>
  <c r="W79" i="2"/>
  <c r="W80" i="2" s="1"/>
  <c r="V80" i="2"/>
  <c r="V81" i="2" s="1"/>
  <c r="W59" i="2"/>
  <c r="W60" i="2" s="1"/>
  <c r="V60" i="2"/>
  <c r="V61" i="2" s="1"/>
  <c r="W39" i="2"/>
  <c r="W40" i="2" s="1"/>
  <c r="V40" i="2"/>
  <c r="V41" i="2" s="1"/>
  <c r="U20" i="2"/>
  <c r="T21" i="2"/>
  <c r="W61" i="2" l="1"/>
  <c r="D63" i="2" s="1"/>
  <c r="E8" i="4" s="1"/>
  <c r="W41" i="2"/>
  <c r="D43" i="2" s="1"/>
  <c r="E7" i="4" s="1"/>
  <c r="W81" i="2"/>
  <c r="D83" i="2" s="1"/>
  <c r="E9" i="4" s="1"/>
  <c r="D82" i="2"/>
  <c r="D9" i="4" s="1"/>
  <c r="D85" i="2"/>
  <c r="G9" i="4" s="1"/>
  <c r="D84" i="2"/>
  <c r="F9" i="4" s="1"/>
  <c r="D62" i="2"/>
  <c r="D8" i="4" s="1"/>
  <c r="D65" i="2"/>
  <c r="G8" i="4" s="1"/>
  <c r="D64" i="2"/>
  <c r="F8" i="4" s="1"/>
  <c r="D44" i="2"/>
  <c r="F7" i="4" s="1"/>
  <c r="D45" i="2"/>
  <c r="G7" i="4" s="1"/>
  <c r="D42" i="2"/>
  <c r="D7" i="4" s="1"/>
  <c r="V20" i="2"/>
  <c r="U21" i="2"/>
  <c r="V21" i="2" l="1"/>
  <c r="W20" i="2"/>
  <c r="W21" i="2" l="1"/>
  <c r="D23" i="2" s="1"/>
  <c r="E6" i="4" s="1"/>
  <c r="D25" i="2"/>
  <c r="G6" i="4" s="1"/>
  <c r="D24" i="2"/>
  <c r="F6" i="4" s="1"/>
  <c r="D22" i="2"/>
  <c r="D6" i="4" s="1"/>
</calcChain>
</file>

<file path=xl/sharedStrings.xml><?xml version="1.0" encoding="utf-8"?>
<sst xmlns="http://schemas.openxmlformats.org/spreadsheetml/2006/main" count="556" uniqueCount="78">
  <si>
    <t>c/kWh</t>
  </si>
  <si>
    <t>Watts</t>
  </si>
  <si>
    <t>$ per unit</t>
  </si>
  <si>
    <t>Energy costs</t>
  </si>
  <si>
    <t>Annual cash flow</t>
  </si>
  <si>
    <t>Cumulative cash flow</t>
  </si>
  <si>
    <t>Units</t>
  </si>
  <si>
    <t>Input values</t>
  </si>
  <si>
    <t>Ref #</t>
  </si>
  <si>
    <t>Percent</t>
  </si>
  <si>
    <t>Average annual cost</t>
  </si>
  <si>
    <t>PV - 8% discount rate</t>
  </si>
  <si>
    <t>PV - 4% discount rate</t>
  </si>
  <si>
    <t>Note - all costs given are in dollars</t>
  </si>
  <si>
    <t>$ per unit - labour, plant &amp; any materials - including traffic management but excluding luminaire supply cost</t>
  </si>
  <si>
    <t>Option 1</t>
  </si>
  <si>
    <t>Hours of operation / year</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</si>
  <si>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</si>
  <si>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</si>
  <si>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</si>
  <si>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</si>
  <si>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</si>
  <si>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</si>
  <si>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</si>
  <si>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</si>
  <si>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</si>
  <si>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</si>
  <si>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</si>
  <si>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</si>
  <si>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</si>
  <si>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</si>
  <si>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</si>
  <si>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</si>
  <si>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</si>
  <si>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</si>
  <si>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</si>
  <si>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</si>
  <si>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Supply cost per luminaire</t>
  </si>
  <si>
    <t>Installation cost per luminaire</t>
  </si>
  <si>
    <t>Energy (variable cost only)</t>
  </si>
  <si>
    <t>Number of luminaires to be installed</t>
  </si>
  <si>
    <t>Energy consumption per luminaire - full output</t>
  </si>
  <si>
    <t>Reduction in total energy use if luminaires are dimmed or turned off</t>
  </si>
  <si>
    <t>Initial cost</t>
  </si>
  <si>
    <t>Any additional costs not common to all luminaire options</t>
  </si>
  <si>
    <t>Costs for each year</t>
  </si>
  <si>
    <t>Inputs common to all luminaire options</t>
  </si>
  <si>
    <t>Inputs for this luminaire option</t>
  </si>
  <si>
    <t>hours - if lights are to be turned off at certain times then this can be accounted for here or at line reference 7 below</t>
  </si>
  <si>
    <t>Option 2</t>
  </si>
  <si>
    <t>PV calculations for LED luminaire option selection</t>
  </si>
  <si>
    <t>4 - Many of the lines of input data and of calculation in the PV calculation sheet are given a reference number. In the notes below those lines are referred to by reference number where necessary.</t>
  </si>
  <si>
    <t>7 - Dimming may be anticipated for some or all luminaire options. Refer line reference number 7.</t>
  </si>
  <si>
    <t>5 - Referring to line reference numbers 1 and 2 - the input data entered here, for the variable cost of electricity supply and the total annual hours of operation, is common input data used in the calculations for all of the options compared. Additional input data is required for each option - refer line reference numbers 3, 4, 5, 6 &amp; 7.</t>
  </si>
  <si>
    <t>Summary of the luminaire comparison</t>
  </si>
  <si>
    <t>Option</t>
  </si>
  <si>
    <t>Luminaire name</t>
  </si>
  <si>
    <t>Number of  luminaires</t>
  </si>
  <si>
    <t>Present value (PV) cost of Option - 20 year investment at 6% discount rate</t>
  </si>
  <si>
    <t>Copy name here</t>
  </si>
  <si>
    <t>Option 3</t>
  </si>
  <si>
    <t>Option 4</t>
  </si>
  <si>
    <t>Notes - Whole of life cost PV calculations for luminaire option selection</t>
  </si>
  <si>
    <t>1 - This spreadsheet compares the whole of life cost, in present value (PV) terms, of different fit for purpose light emitting diode (LED) luminaire options.</t>
  </si>
  <si>
    <t xml:space="preserve">2 - The comparison of luminaire options on the basis of whole of life cost is part only of any evaluation of options.  </t>
  </si>
  <si>
    <t>3 - PVs are calculated in terms of the Transport Agency's economic evaluation manual (EEM) (http://www.nzta.govt.nz/resources/economic-evaluation-manual/economic-evaluation-manual/index.html) using a discount rate of 6%. The length of the analysis period required by the EEM is 40 years, however, 20 years is used here. 20 years has been chosen as the anticipated life of the LED luminaires being compared. Economic evaluation policy allows use of a period of less than 40 years, but only if it can be shown that this simplification will not lead to adoption of the wrong option. If we assume that the circumstances are 'typical' and we are making a long term investment in lighting - namely (1) it will probably be required for at least 40 years, (2) at 20 years it is most likely that the luminaires will be replaced or refurbished in some way, if that is necessary - then analysis across a 20 year period will be acceptable.</t>
  </si>
  <si>
    <t>8 - Following EEM principles, refer section 2.7, a comparison of luminaire options can ignore costs that are the same for all options. The whole of life cost PVs calculated (refer line reference numbers 11, 13 &amp; 14) for each option will typically ignore common costs, as will the annual average cost at line reference 12. This spreadsheet is focused on the differences between options not on the actual total cost of each.</t>
  </si>
  <si>
    <t>Option 5</t>
  </si>
  <si>
    <t>Option 6</t>
  </si>
  <si>
    <t>Option 7</t>
  </si>
  <si>
    <t>Option 8</t>
  </si>
  <si>
    <t>Option 9</t>
  </si>
  <si>
    <t>Option 10</t>
  </si>
  <si>
    <t>Option 11</t>
  </si>
  <si>
    <t>Option 12</t>
  </si>
  <si>
    <t xml:space="preserve">10 - The input data that has been entered into the green shaded green cells is based on real 'P' category LED conversion proposals but will need to be amended to reflect the actual situation. This input data, particularly the unit cost data, is likely to be seriously wrong for a 'V' category proposal.  The additional complexity associated with 'V' category lighting conversion proposals will usually require specialist input to address. </t>
  </si>
  <si>
    <t xml:space="preserve">9 - Referring to line reference number 9 - this row allows for the input of other costs that may be incurred at some time during the anticipated 20 year life of the luminaire. It will only be necessary to enter differences in cost between the options being compared. For example if one luminaire option would demand a different cleaning or maintenance regime then the difference in cost can be entered in this row. </t>
  </si>
  <si>
    <t>6 - Referring to line reference number 3 - the number of luminaires is required to be entered here. This allows for comparison of options for say a group of streets where some luminaire options will require more or less street lights to achieve the required outcome / standard of lighting. The average cost of installation of each luminaire (refer line reference number 5) would need to include the cost of any additional luminaire mounting equipment, if adoption of that luminaire would require additional luminaires.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</si>
</sst>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6"/>
      <color theme="1"/>
      <name val="Calibri"/>
      <family val="2"/>
      <scheme val="minor"/>
    </font>
    <font>
      <sz val="10"/>
      <color theme="1"/>
      <name val="Lucida Sans"/>
      <family val="2"/>
    </font>
    <font>
      <sz val="12"/>
      <color theme="1"/>
      <name val="Lucida Sans"/>
      <family val="2"/>
    </font>
    <font>
      <sz val="12"/>
      <color theme="1"/>
      <name val="Calibri"/>
      <family val="2"/>
      <scheme val="minor"/>
    </font>
    <font>
      <i/>
      <sz val="11"/>
      <color theme="1"/>
      <name val="Calibri"/>
      <family val="2"/>
      <scheme val="minor"/>
    </font>
    <font>
      <b/>
      <sz val="10"/>
      <color theme="1"/>
      <name val="Lucida Sans"/>
      <family val="2"/>
    </font>
    <font>
      <i/>
      <sz val="10"/>
      <color theme="1"/>
      <name val="Lucida Sans"/>
      <family val="2"/>
    </font>
  </fonts>
  <fills count="4">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3" fillId="0" borderId="0"/>
  </cellStyleXfs>
  <cellXfs count="44">
    <xf numFmtId="0" fontId="0" fillId="0" borderId="0" xfId="0"/>
    <xf numFmtId="0" fontId="0" fillId="0" borderId="1" xfId="0" applyBorder="1" applyProtection="1">
      <protection locked="0"/>
    </xf>
    <xf numFmtId="3" fontId="0" fillId="0" borderId="0" xfId="0" applyNumberFormat="1" applyProtection="1">
      <protection locked="0"/>
    </xf>
    <xf numFmtId="0" fontId="0" fillId="0" borderId="0" xfId="0" applyProtection="1">
      <protection locked="0"/>
    </xf>
    <xf numFmtId="0" fontId="0" fillId="0" borderId="1" xfId="0" applyBorder="1" applyProtection="1"/>
    <xf numFmtId="0" fontId="1" fillId="0" borderId="1" xfId="0" applyFont="1" applyBorder="1" applyAlignment="1" applyProtection="1">
      <alignment horizontal="right"/>
    </xf>
    <xf numFmtId="3" fontId="0" fillId="0" borderId="0" xfId="0" applyNumberFormat="1" applyProtection="1"/>
    <xf numFmtId="3" fontId="0" fillId="0" borderId="1" xfId="0" applyNumberFormat="1" applyBorder="1" applyProtection="1"/>
    <xf numFmtId="3" fontId="0" fillId="0" borderId="1" xfId="0" applyNumberFormat="1" applyFill="1" applyBorder="1" applyProtection="1"/>
    <xf numFmtId="3" fontId="0" fillId="0" borderId="0" xfId="0" applyNumberFormat="1" applyAlignment="1" applyProtection="1">
      <alignment horizontal="left" vertical="top" wrapText="1"/>
    </xf>
    <xf numFmtId="3" fontId="1" fillId="2" borderId="0" xfId="0" applyNumberFormat="1" applyFont="1" applyFill="1" applyProtection="1"/>
    <xf numFmtId="3" fontId="1" fillId="0" borderId="0" xfId="0" quotePrefix="1" applyNumberFormat="1" applyFont="1" applyFill="1" applyProtection="1"/>
    <xf numFmtId="3" fontId="0" fillId="0" borderId="0" xfId="0" applyNumberFormat="1" applyFont="1" applyFill="1" applyProtection="1"/>
    <xf numFmtId="0" fontId="0" fillId="0" borderId="0" xfId="0" applyProtection="1"/>
    <xf numFmtId="0" fontId="2" fillId="0" borderId="0" xfId="0" applyFont="1" applyProtection="1">
      <protection locked="0"/>
    </xf>
    <xf numFmtId="0" fontId="5" fillId="0" borderId="0" xfId="0" applyFont="1" applyProtection="1">
      <protection locked="0"/>
    </xf>
    <xf numFmtId="0" fontId="1" fillId="0" borderId="1" xfId="0" applyFont="1" applyBorder="1" applyProtection="1">
      <protection locked="0"/>
    </xf>
    <xf numFmtId="0" fontId="0" fillId="3" borderId="0" xfId="0" applyFill="1" applyProtection="1">
      <protection locked="0"/>
    </xf>
    <xf numFmtId="0" fontId="2" fillId="0" borderId="0" xfId="0" applyFont="1" applyProtection="1"/>
    <xf numFmtId="0" fontId="2" fillId="0" borderId="0" xfId="0" applyFont="1" applyAlignment="1" applyProtection="1">
      <alignment horizontal="left" wrapText="1"/>
    </xf>
    <xf numFmtId="0" fontId="4" fillId="0" borderId="0" xfId="1" applyFont="1" applyProtection="1"/>
    <xf numFmtId="0" fontId="3" fillId="0" borderId="0" xfId="1" applyFont="1" applyProtection="1"/>
    <xf numFmtId="0" fontId="7" fillId="0" borderId="1" xfId="1" applyFont="1" applyBorder="1" applyAlignment="1" applyProtection="1">
      <alignment horizontal="left" vertical="top" wrapText="1"/>
    </xf>
    <xf numFmtId="49" fontId="8" fillId="0" borderId="0" xfId="1" applyNumberFormat="1" applyFont="1" applyProtection="1"/>
    <xf numFmtId="3" fontId="3" fillId="0" borderId="0" xfId="1" applyNumberFormat="1" applyFont="1" applyProtection="1"/>
    <xf numFmtId="0" fontId="7" fillId="0" borderId="0" xfId="1" applyFont="1" applyProtection="1"/>
    <xf numFmtId="3" fontId="0" fillId="0" borderId="0" xfId="0" applyNumberFormat="1" applyFont="1" applyProtection="1"/>
    <xf numFmtId="3" fontId="1" fillId="0" borderId="1" xfId="0" applyNumberFormat="1" applyFont="1" applyBorder="1" applyProtection="1"/>
    <xf numFmtId="3" fontId="6" fillId="0" borderId="1" xfId="0" applyNumberFormat="1" applyFont="1" applyBorder="1" applyProtection="1"/>
    <xf numFmtId="3" fontId="1" fillId="0" borderId="0" xfId="0" applyNumberFormat="1" applyFont="1" applyBorder="1" applyProtection="1"/>
    <xf numFmtId="0" fontId="0" fillId="0" borderId="0" xfId="0" applyBorder="1" applyProtection="1"/>
    <xf numFmtId="0" fontId="0" fillId="0" borderId="0" xfId="0" applyAlignment="1"/>
    <xf numFmtId="0" fontId="1" fillId="0" borderId="0" xfId="0" applyFont="1" applyAlignment="1"/>
    <xf numFmtId="0" fontId="1" fillId="0" borderId="2" xfId="0" applyFont="1" applyBorder="1" applyProtection="1">
      <protection locked="0"/>
    </xf>
    <xf numFmtId="0" fontId="1" fillId="0" borderId="2" xfId="0" applyFont="1" applyBorder="1" applyAlignment="1" applyProtection="1">
      <alignment horizontal="right"/>
    </xf>
    <xf numFmtId="0" fontId="3" fillId="0" borderId="0" xfId="1" applyFont="1" applyBorder="1" applyProtection="1"/>
    <xf numFmtId="49" fontId="8" fillId="0" borderId="0" xfId="1" applyNumberFormat="1" applyFont="1" applyBorder="1" applyProtection="1"/>
    <xf numFmtId="3" fontId="3" fillId="0" borderId="0" xfId="1" applyNumberFormat="1" applyFont="1" applyBorder="1" applyProtection="1"/>
    <xf numFmtId="0" fontId="0" fillId="0" borderId="0" xfId="0" applyBorder="1"/>
    <xf numFmtId="0" fontId="4" fillId="0" borderId="0" xfId="1" applyFont="1" applyBorder="1" applyProtection="1"/>
    <xf numFmtId="0" fontId="2" fillId="0" borderId="0" xfId="0" applyFont="1" applyAlignment="1" applyProtection="1">
      <alignment horizontal="left" wrapText="1"/>
    </xf>
    <xf numFmtId="0" fontId="0" fillId="0" borderId="0" xfId="0" applyFont="1" applyAlignment="1" applyProtection="1">
      <alignment horizontal="left" vertical="top" wrapText="1"/>
    </xf>
    <xf numFmtId="0" fontId="2" fillId="0" borderId="0" xfId="0" applyFont="1" applyAlignment="1" applyProtection="1">
      <alignment horizontal="left" wrapText="1"/>
      <protection locked="0"/>
    </xf>
    <xf numFmtId="0" fontId="5" fillId="0" borderId="0" xfId="0" applyFont="1" applyAlignment="1" applyProtection="1">
      <alignment horizontal="left"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tabSelected="1" workbookViewId="0">
      <selection sqref="A1:H1"/>
    </sheetView>
  </sheetViews>
  <sheetFormatPr defaultRowHeight="14.4" x14ac:dyDescent="0.3"/>
  <cols>
    <col min="1" max="1" width="6" style="13" customWidth="1"/>
    <col min="2" max="2" width="49.109375" style="13" customWidth="1"/>
    <col min="3" max="3" width="12.44140625" style="13" customWidth="1"/>
    <col min="4" max="7" width="8.88671875" style="13"/>
    <col min="8" max="8" width="11.109375" style="13" customWidth="1"/>
    <col min="9" max="9" width="8.88671875" style="13"/>
    <col min="10" max="21" width="8.6640625" style="13" customWidth="1"/>
    <col min="22" max="16384" width="8.88671875" style="13"/>
  </cols>
  <sheetData>
    <row r="1" spans="1:8" s="18" customFormat="1" ht="21" x14ac:dyDescent="0.4">
      <c r="A1" s="40" t="s">
        <v>62</v>
      </c>
      <c r="B1" s="40"/>
      <c r="C1" s="40"/>
      <c r="D1" s="40"/>
      <c r="E1" s="40"/>
      <c r="F1" s="40"/>
      <c r="G1" s="40"/>
      <c r="H1" s="40"/>
    </row>
    <row r="2" spans="1:8" s="18" customFormat="1" ht="7.2" customHeight="1" x14ac:dyDescent="0.4">
      <c r="A2" s="19"/>
      <c r="B2" s="19"/>
      <c r="C2" s="19"/>
      <c r="D2" s="19"/>
      <c r="E2" s="19"/>
      <c r="F2" s="19"/>
      <c r="G2" s="19"/>
      <c r="H2" s="19"/>
    </row>
    <row r="3" spans="1:8" s="18" customFormat="1" ht="37.799999999999997" customHeight="1" x14ac:dyDescent="0.4">
      <c r="A3" s="41" t="s">
        <v>63</v>
      </c>
      <c r="B3" s="41"/>
      <c r="C3" s="41"/>
      <c r="D3" s="41"/>
      <c r="E3" s="41"/>
      <c r="F3" s="41"/>
      <c r="G3" s="41"/>
      <c r="H3" s="41"/>
    </row>
    <row r="4" spans="1:8" s="18" customFormat="1" ht="22.8" customHeight="1" x14ac:dyDescent="0.4">
      <c r="A4" s="41" t="s">
        <v>64</v>
      </c>
      <c r="B4" s="41"/>
      <c r="C4" s="41"/>
      <c r="D4" s="41"/>
      <c r="E4" s="41"/>
      <c r="F4" s="41"/>
      <c r="G4" s="41"/>
      <c r="H4" s="41"/>
    </row>
    <row r="5" spans="1:8" s="18" customFormat="1" ht="109.8" customHeight="1" x14ac:dyDescent="0.4">
      <c r="A5" s="41" t="s">
        <v>65</v>
      </c>
      <c r="B5" s="41"/>
      <c r="C5" s="41"/>
      <c r="D5" s="41"/>
      <c r="E5" s="41"/>
      <c r="F5" s="41"/>
      <c r="G5" s="41"/>
      <c r="H5" s="41"/>
    </row>
    <row r="6" spans="1:8" s="18" customFormat="1" ht="39.6" customHeight="1" x14ac:dyDescent="0.4">
      <c r="A6" s="41" t="s">
        <v>51</v>
      </c>
      <c r="B6" s="41"/>
      <c r="C6" s="41"/>
      <c r="D6" s="41"/>
      <c r="E6" s="41"/>
      <c r="F6" s="41"/>
      <c r="G6" s="41"/>
      <c r="H6" s="41"/>
    </row>
    <row r="7" spans="1:8" s="18" customFormat="1" ht="51" customHeight="1" x14ac:dyDescent="0.4">
      <c r="A7" s="41" t="s">
        <v>53</v>
      </c>
      <c r="B7" s="41"/>
      <c r="C7" s="41"/>
      <c r="D7" s="41"/>
      <c r="E7" s="41"/>
      <c r="F7" s="41"/>
      <c r="G7" s="41"/>
      <c r="H7" s="41"/>
    </row>
    <row r="8" spans="1:8" s="18" customFormat="1" ht="64.2" customHeight="1" x14ac:dyDescent="0.4">
      <c r="A8" s="41" t="s">
        <v>77</v>
      </c>
      <c r="B8" s="41"/>
      <c r="C8" s="41"/>
      <c r="D8" s="41"/>
      <c r="E8" s="41"/>
      <c r="F8" s="41"/>
      <c r="G8" s="41"/>
      <c r="H8" s="41"/>
    </row>
    <row r="9" spans="1:8" s="18" customFormat="1" ht="21.6" customHeight="1" x14ac:dyDescent="0.4">
      <c r="A9" s="41" t="s">
        <v>52</v>
      </c>
      <c r="B9" s="41"/>
      <c r="C9" s="41"/>
      <c r="D9" s="41"/>
      <c r="E9" s="41"/>
      <c r="F9" s="41"/>
      <c r="G9" s="41"/>
      <c r="H9" s="41"/>
    </row>
    <row r="10" spans="1:8" s="18" customFormat="1" ht="67.2" customHeight="1" x14ac:dyDescent="0.4">
      <c r="A10" s="41" t="s">
        <v>66</v>
      </c>
      <c r="B10" s="41"/>
      <c r="C10" s="41"/>
      <c r="D10" s="41"/>
      <c r="E10" s="41"/>
      <c r="F10" s="41"/>
      <c r="G10" s="41"/>
      <c r="H10" s="41"/>
    </row>
    <row r="11" spans="1:8" s="18" customFormat="1" ht="64.8" customHeight="1" x14ac:dyDescent="0.4">
      <c r="A11" s="41" t="s">
        <v>76</v>
      </c>
      <c r="B11" s="41"/>
      <c r="C11" s="41"/>
      <c r="D11" s="41"/>
      <c r="E11" s="41"/>
      <c r="F11" s="41"/>
      <c r="G11" s="41"/>
      <c r="H11" s="41"/>
    </row>
    <row r="12" spans="1:8" s="18" customFormat="1" ht="69" customHeight="1" x14ac:dyDescent="0.4">
      <c r="A12" s="41" t="s">
        <v>75</v>
      </c>
      <c r="B12" s="41"/>
      <c r="C12" s="41"/>
      <c r="D12" s="41"/>
      <c r="E12" s="41"/>
      <c r="F12" s="41"/>
      <c r="G12" s="41"/>
      <c r="H12" s="41"/>
    </row>
    <row r="13" spans="1:8" s="6" customFormat="1" x14ac:dyDescent="0.3"/>
    <row r="14" spans="1:8" s="6" customFormat="1" x14ac:dyDescent="0.3"/>
    <row r="15" spans="1:8" s="6" customFormat="1" x14ac:dyDescent="0.3"/>
    <row r="16" spans="1:8" s="6" customFormat="1" x14ac:dyDescent="0.3"/>
    <row r="17" s="6" customFormat="1" x14ac:dyDescent="0.3"/>
    <row r="18" s="6" customFormat="1" x14ac:dyDescent="0.3"/>
    <row r="19" s="6" customFormat="1" x14ac:dyDescent="0.3"/>
    <row r="20" s="6" customFormat="1" x14ac:dyDescent="0.3"/>
    <row r="21" s="6" customFormat="1" x14ac:dyDescent="0.3"/>
    <row r="22" s="6" customFormat="1" x14ac:dyDescent="0.3"/>
    <row r="23" s="6" customFormat="1" x14ac:dyDescent="0.3"/>
    <row r="24" s="6" customFormat="1" x14ac:dyDescent="0.3"/>
    <row r="25" s="6" customFormat="1" x14ac:dyDescent="0.3"/>
    <row r="26" s="6" customFormat="1" x14ac:dyDescent="0.3"/>
    <row r="27" s="6" customFormat="1" x14ac:dyDescent="0.3"/>
    <row r="28" s="6" customFormat="1" x14ac:dyDescent="0.3"/>
    <row r="29" s="6" customFormat="1" x14ac:dyDescent="0.3"/>
    <row r="30" s="6" customFormat="1" x14ac:dyDescent="0.3"/>
    <row r="31" s="6" customFormat="1" x14ac:dyDescent="0.3"/>
    <row r="32"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row r="372" s="6" customFormat="1" x14ac:dyDescent="0.3"/>
    <row r="373" s="6" customFormat="1" x14ac:dyDescent="0.3"/>
    <row r="374" s="6" customFormat="1" x14ac:dyDescent="0.3"/>
    <row r="375" s="6" customFormat="1" x14ac:dyDescent="0.3"/>
    <row r="376" s="6" customFormat="1" x14ac:dyDescent="0.3"/>
    <row r="377" s="6" customFormat="1" x14ac:dyDescent="0.3"/>
    <row r="378" s="6" customFormat="1" x14ac:dyDescent="0.3"/>
    <row r="379" s="6" customFormat="1" x14ac:dyDescent="0.3"/>
    <row r="380" s="6" customFormat="1" x14ac:dyDescent="0.3"/>
    <row r="381" s="6" customFormat="1" x14ac:dyDescent="0.3"/>
    <row r="382" s="6" customFormat="1" x14ac:dyDescent="0.3"/>
    <row r="383" s="6" customFormat="1" x14ac:dyDescent="0.3"/>
    <row r="384" s="6" customFormat="1" x14ac:dyDescent="0.3"/>
    <row r="385" s="6" customFormat="1" x14ac:dyDescent="0.3"/>
    <row r="386" s="6" customFormat="1" x14ac:dyDescent="0.3"/>
    <row r="387" s="6" customFormat="1" x14ac:dyDescent="0.3"/>
    <row r="388" s="6" customFormat="1" x14ac:dyDescent="0.3"/>
    <row r="389" s="6" customFormat="1" x14ac:dyDescent="0.3"/>
    <row r="390" s="6" customFormat="1" x14ac:dyDescent="0.3"/>
    <row r="391" s="6" customFormat="1" x14ac:dyDescent="0.3"/>
    <row r="392" s="6" customFormat="1" x14ac:dyDescent="0.3"/>
    <row r="393" s="6" customFormat="1" x14ac:dyDescent="0.3"/>
    <row r="394" s="6" customFormat="1" x14ac:dyDescent="0.3"/>
    <row r="395" s="6" customFormat="1" x14ac:dyDescent="0.3"/>
    <row r="396" s="6" customFormat="1" x14ac:dyDescent="0.3"/>
    <row r="397" s="6" customFormat="1" x14ac:dyDescent="0.3"/>
    <row r="398" s="6" customFormat="1" x14ac:dyDescent="0.3"/>
    <row r="399" s="6" customFormat="1" x14ac:dyDescent="0.3"/>
    <row r="400" s="6" customFormat="1" x14ac:dyDescent="0.3"/>
    <row r="401" s="6" customFormat="1" x14ac:dyDescent="0.3"/>
    <row r="402" s="6" customFormat="1" x14ac:dyDescent="0.3"/>
    <row r="403" s="6" customFormat="1" x14ac:dyDescent="0.3"/>
    <row r="404" s="6" customFormat="1" x14ac:dyDescent="0.3"/>
    <row r="405" s="6" customFormat="1" x14ac:dyDescent="0.3"/>
    <row r="406" s="6" customFormat="1" x14ac:dyDescent="0.3"/>
    <row r="407" s="6" customFormat="1" x14ac:dyDescent="0.3"/>
    <row r="408" s="6" customFormat="1" x14ac:dyDescent="0.3"/>
    <row r="409" s="6" customFormat="1" x14ac:dyDescent="0.3"/>
    <row r="410" s="6" customFormat="1" x14ac:dyDescent="0.3"/>
    <row r="411" s="6" customFormat="1" x14ac:dyDescent="0.3"/>
    <row r="412" s="6" customFormat="1" x14ac:dyDescent="0.3"/>
    <row r="413" s="6" customFormat="1" x14ac:dyDescent="0.3"/>
    <row r="414" s="6" customFormat="1" x14ac:dyDescent="0.3"/>
    <row r="415" s="6" customFormat="1" x14ac:dyDescent="0.3"/>
    <row r="416" s="6" customFormat="1" x14ac:dyDescent="0.3"/>
    <row r="417" s="6" customFormat="1" x14ac:dyDescent="0.3"/>
    <row r="418" s="6" customFormat="1" x14ac:dyDescent="0.3"/>
    <row r="419" s="6" customFormat="1" x14ac:dyDescent="0.3"/>
    <row r="420" s="6" customFormat="1" x14ac:dyDescent="0.3"/>
    <row r="421" s="6" customFormat="1" x14ac:dyDescent="0.3"/>
    <row r="422" s="6" customFormat="1" x14ac:dyDescent="0.3"/>
    <row r="423" s="6" customFormat="1" x14ac:dyDescent="0.3"/>
    <row r="424" s="6" customFormat="1" x14ac:dyDescent="0.3"/>
    <row r="425" s="6" customFormat="1" x14ac:dyDescent="0.3"/>
    <row r="426" s="6" customFormat="1" x14ac:dyDescent="0.3"/>
    <row r="427" s="6" customFormat="1" x14ac:dyDescent="0.3"/>
    <row r="428" s="6" customFormat="1" x14ac:dyDescent="0.3"/>
    <row r="429" s="6" customFormat="1" x14ac:dyDescent="0.3"/>
    <row r="430" s="6" customFormat="1" x14ac:dyDescent="0.3"/>
    <row r="431" s="6" customFormat="1" x14ac:dyDescent="0.3"/>
    <row r="432" s="6" customFormat="1" x14ac:dyDescent="0.3"/>
    <row r="433" s="6" customFormat="1" x14ac:dyDescent="0.3"/>
    <row r="434" s="6" customFormat="1" x14ac:dyDescent="0.3"/>
    <row r="435" s="6" customFormat="1" x14ac:dyDescent="0.3"/>
    <row r="436" s="6" customFormat="1" x14ac:dyDescent="0.3"/>
    <row r="437" s="6" customFormat="1" x14ac:dyDescent="0.3"/>
    <row r="438" s="6" customFormat="1" x14ac:dyDescent="0.3"/>
    <row r="439" s="6" customFormat="1" x14ac:dyDescent="0.3"/>
    <row r="440" s="6" customFormat="1" x14ac:dyDescent="0.3"/>
    <row r="441" s="6" customFormat="1" x14ac:dyDescent="0.3"/>
    <row r="442" s="6" customFormat="1" x14ac:dyDescent="0.3"/>
    <row r="443" s="6" customFormat="1" x14ac:dyDescent="0.3"/>
    <row r="444" s="6" customFormat="1" x14ac:dyDescent="0.3"/>
    <row r="445" s="6" customFormat="1" x14ac:dyDescent="0.3"/>
    <row r="446" s="6" customFormat="1" x14ac:dyDescent="0.3"/>
    <row r="447" s="6" customFormat="1" x14ac:dyDescent="0.3"/>
    <row r="448" s="6" customFormat="1" x14ac:dyDescent="0.3"/>
    <row r="449" s="6" customFormat="1" x14ac:dyDescent="0.3"/>
    <row r="450" s="6" customFormat="1" x14ac:dyDescent="0.3"/>
    <row r="451" s="6" customFormat="1" x14ac:dyDescent="0.3"/>
    <row r="452" s="6" customFormat="1" x14ac:dyDescent="0.3"/>
    <row r="453" s="6" customFormat="1" x14ac:dyDescent="0.3"/>
    <row r="454" s="6" customFormat="1" x14ac:dyDescent="0.3"/>
    <row r="455" s="6" customFormat="1" x14ac:dyDescent="0.3"/>
    <row r="456" s="6" customFormat="1" x14ac:dyDescent="0.3"/>
    <row r="457" s="6" customFormat="1" x14ac:dyDescent="0.3"/>
    <row r="458" s="6" customFormat="1" x14ac:dyDescent="0.3"/>
    <row r="459" s="6" customFormat="1" x14ac:dyDescent="0.3"/>
    <row r="460" s="6" customFormat="1" x14ac:dyDescent="0.3"/>
    <row r="461" s="6" customFormat="1" x14ac:dyDescent="0.3"/>
    <row r="462" s="6" customFormat="1" x14ac:dyDescent="0.3"/>
    <row r="463" s="6" customFormat="1" x14ac:dyDescent="0.3"/>
    <row r="464" s="6" customFormat="1" x14ac:dyDescent="0.3"/>
    <row r="465" s="6" customFormat="1" x14ac:dyDescent="0.3"/>
    <row r="466" s="6" customFormat="1" x14ac:dyDescent="0.3"/>
    <row r="467" s="6" customFormat="1" x14ac:dyDescent="0.3"/>
    <row r="468" s="6" customFormat="1" x14ac:dyDescent="0.3"/>
    <row r="469" s="6" customFormat="1" x14ac:dyDescent="0.3"/>
    <row r="470" s="6" customFormat="1" x14ac:dyDescent="0.3"/>
    <row r="471" s="6" customFormat="1" x14ac:dyDescent="0.3"/>
    <row r="472" s="6" customFormat="1" x14ac:dyDescent="0.3"/>
    <row r="473" s="6" customFormat="1" x14ac:dyDescent="0.3"/>
    <row r="474" s="6" customFormat="1" x14ac:dyDescent="0.3"/>
    <row r="475" s="6" customFormat="1" x14ac:dyDescent="0.3"/>
    <row r="476" s="6" customFormat="1" x14ac:dyDescent="0.3"/>
    <row r="477" s="6" customFormat="1" x14ac:dyDescent="0.3"/>
    <row r="478" s="6" customFormat="1" x14ac:dyDescent="0.3"/>
    <row r="479" s="6" customFormat="1" x14ac:dyDescent="0.3"/>
    <row r="480" s="6" customFormat="1" x14ac:dyDescent="0.3"/>
    <row r="481" s="6" customFormat="1" x14ac:dyDescent="0.3"/>
    <row r="482" s="6" customFormat="1" x14ac:dyDescent="0.3"/>
    <row r="483" s="6" customFormat="1" x14ac:dyDescent="0.3"/>
    <row r="484" s="6" customFormat="1" x14ac:dyDescent="0.3"/>
    <row r="485" s="6" customFormat="1" x14ac:dyDescent="0.3"/>
    <row r="486" s="6" customFormat="1" x14ac:dyDescent="0.3"/>
    <row r="487" s="6" customFormat="1" x14ac:dyDescent="0.3"/>
    <row r="488" s="6" customFormat="1" x14ac:dyDescent="0.3"/>
    <row r="489" s="6" customFormat="1" x14ac:dyDescent="0.3"/>
    <row r="490" s="6" customFormat="1" x14ac:dyDescent="0.3"/>
    <row r="491" s="6" customFormat="1" x14ac:dyDescent="0.3"/>
    <row r="492" s="6" customFormat="1" x14ac:dyDescent="0.3"/>
    <row r="493" s="6" customFormat="1" x14ac:dyDescent="0.3"/>
    <row r="494" s="6" customFormat="1" x14ac:dyDescent="0.3"/>
    <row r="495" s="6" customFormat="1" x14ac:dyDescent="0.3"/>
    <row r="496" s="6" customFormat="1" x14ac:dyDescent="0.3"/>
    <row r="497" s="6" customFormat="1" x14ac:dyDescent="0.3"/>
    <row r="498" s="6" customFormat="1" x14ac:dyDescent="0.3"/>
    <row r="499" s="6" customFormat="1" x14ac:dyDescent="0.3"/>
    <row r="500" s="6" customFormat="1" x14ac:dyDescent="0.3"/>
    <row r="501" s="6" customFormat="1" x14ac:dyDescent="0.3"/>
    <row r="502" s="6" customFormat="1" x14ac:dyDescent="0.3"/>
    <row r="503" s="6" customFormat="1" x14ac:dyDescent="0.3"/>
    <row r="504" s="6" customFormat="1" x14ac:dyDescent="0.3"/>
    <row r="505" s="6" customFormat="1" x14ac:dyDescent="0.3"/>
    <row r="506" s="6" customFormat="1" x14ac:dyDescent="0.3"/>
    <row r="507" s="6" customFormat="1" x14ac:dyDescent="0.3"/>
    <row r="508" s="6" customFormat="1" x14ac:dyDescent="0.3"/>
    <row r="509" s="6" customFormat="1" x14ac:dyDescent="0.3"/>
    <row r="510" s="6" customFormat="1" x14ac:dyDescent="0.3"/>
    <row r="511" s="6" customFormat="1" x14ac:dyDescent="0.3"/>
    <row r="512" s="6" customFormat="1" x14ac:dyDescent="0.3"/>
    <row r="513" s="6" customFormat="1" x14ac:dyDescent="0.3"/>
    <row r="514" s="6" customFormat="1" x14ac:dyDescent="0.3"/>
    <row r="515" s="6" customFormat="1" x14ac:dyDescent="0.3"/>
    <row r="516" s="6" customFormat="1" x14ac:dyDescent="0.3"/>
    <row r="517" s="6" customFormat="1" x14ac:dyDescent="0.3"/>
    <row r="518" s="6" customFormat="1" x14ac:dyDescent="0.3"/>
    <row r="519" s="6" customFormat="1" x14ac:dyDescent="0.3"/>
    <row r="520" s="6" customFormat="1" x14ac:dyDescent="0.3"/>
    <row r="521" s="6" customFormat="1" x14ac:dyDescent="0.3"/>
    <row r="522" s="6" customFormat="1" x14ac:dyDescent="0.3"/>
    <row r="523" s="6" customFormat="1" x14ac:dyDescent="0.3"/>
    <row r="524" s="6" customFormat="1" x14ac:dyDescent="0.3"/>
    <row r="525" s="6" customFormat="1" x14ac:dyDescent="0.3"/>
    <row r="526" s="6" customFormat="1" x14ac:dyDescent="0.3"/>
    <row r="527" s="6" customFormat="1" x14ac:dyDescent="0.3"/>
    <row r="528" s="6" customFormat="1" x14ac:dyDescent="0.3"/>
    <row r="529" s="6" customFormat="1" x14ac:dyDescent="0.3"/>
    <row r="530" s="6" customFormat="1" x14ac:dyDescent="0.3"/>
    <row r="531" s="6" customFormat="1" x14ac:dyDescent="0.3"/>
    <row r="532" s="6" customFormat="1" x14ac:dyDescent="0.3"/>
    <row r="533" s="6" customFormat="1" x14ac:dyDescent="0.3"/>
    <row r="534" s="6" customFormat="1" x14ac:dyDescent="0.3"/>
    <row r="535" s="6" customFormat="1" x14ac:dyDescent="0.3"/>
    <row r="536" s="6" customFormat="1" x14ac:dyDescent="0.3"/>
    <row r="537" s="6" customFormat="1" x14ac:dyDescent="0.3"/>
    <row r="538" s="6" customFormat="1" x14ac:dyDescent="0.3"/>
    <row r="539" s="6" customFormat="1" x14ac:dyDescent="0.3"/>
    <row r="540" s="6" customFormat="1" x14ac:dyDescent="0.3"/>
    <row r="541" s="6" customFormat="1" x14ac:dyDescent="0.3"/>
    <row r="542" s="6" customFormat="1" x14ac:dyDescent="0.3"/>
    <row r="543" s="6" customFormat="1" x14ac:dyDescent="0.3"/>
    <row r="544" s="6" customFormat="1" x14ac:dyDescent="0.3"/>
    <row r="545" s="6" customFormat="1" x14ac:dyDescent="0.3"/>
    <row r="546" s="6" customFormat="1" x14ac:dyDescent="0.3"/>
    <row r="547" s="6" customFormat="1" x14ac:dyDescent="0.3"/>
    <row r="548" s="6" customFormat="1" x14ac:dyDescent="0.3"/>
    <row r="549" s="6" customFormat="1" x14ac:dyDescent="0.3"/>
    <row r="550" s="6" customFormat="1" x14ac:dyDescent="0.3"/>
    <row r="551" s="6" customFormat="1" x14ac:dyDescent="0.3"/>
    <row r="552" s="6" customFormat="1" x14ac:dyDescent="0.3"/>
    <row r="553" s="6" customFormat="1" x14ac:dyDescent="0.3"/>
    <row r="554" s="6" customFormat="1" x14ac:dyDescent="0.3"/>
    <row r="555" s="6" customFormat="1" x14ac:dyDescent="0.3"/>
    <row r="556" s="6" customFormat="1" x14ac:dyDescent="0.3"/>
    <row r="557" s="6" customFormat="1" x14ac:dyDescent="0.3"/>
    <row r="558" s="6" customFormat="1" x14ac:dyDescent="0.3"/>
    <row r="559" s="6" customFormat="1" x14ac:dyDescent="0.3"/>
    <row r="560" s="6" customFormat="1" x14ac:dyDescent="0.3"/>
    <row r="561" s="6" customFormat="1" x14ac:dyDescent="0.3"/>
    <row r="562" s="6" customFormat="1" x14ac:dyDescent="0.3"/>
    <row r="563" s="6" customFormat="1" x14ac:dyDescent="0.3"/>
  </sheetData>
  <mergeCells count="11">
    <mergeCell ref="A10:H10"/>
    <mergeCell ref="A11:H11"/>
    <mergeCell ref="A12:H12"/>
    <mergeCell ref="A6:H6"/>
    <mergeCell ref="A9:H9"/>
    <mergeCell ref="A7:H7"/>
    <mergeCell ref="A1:H1"/>
    <mergeCell ref="A3:H3"/>
    <mergeCell ref="A4:H4"/>
    <mergeCell ref="A5:H5"/>
    <mergeCell ref="A8:H8"/>
  </mergeCells>
  <pageMargins left="0.70866141732283472" right="0.70866141732283472" top="0.74803149606299213" bottom="0.7480314960629921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47"/>
  <sheetViews>
    <sheetView zoomScaleNormal="100" workbookViewId="0">
      <selection sqref="A1:I1"/>
    </sheetView>
  </sheetViews>
  <sheetFormatPr defaultRowHeight="57.6" customHeight="1" x14ac:dyDescent="0.3"/>
  <cols>
    <col min="1" max="1" width="9" style="3" customWidth="1"/>
    <col min="2" max="2" width="56.44140625" style="3" customWidth="1"/>
    <col min="3" max="3" width="12.21875" style="3" customWidth="1"/>
    <col min="4" max="4" width="8.88671875" style="3" customWidth="1"/>
    <col min="5" max="10" width="8.88671875" style="3"/>
    <col min="11" max="22" width="8.6640625" style="3" customWidth="1"/>
    <col min="23" max="16384" width="8.88671875" style="3"/>
  </cols>
  <sheetData>
    <row r="1" spans="1:23" s="14" customFormat="1" ht="21.6" customHeight="1" x14ac:dyDescent="0.4">
      <c r="A1" s="42" t="s">
        <v>50</v>
      </c>
      <c r="B1" s="42"/>
      <c r="C1" s="42"/>
      <c r="D1" s="42"/>
      <c r="E1" s="42"/>
      <c r="F1" s="42"/>
      <c r="G1" s="42"/>
      <c r="H1" s="42"/>
      <c r="I1" s="42"/>
    </row>
    <row r="2" spans="1:23" s="15" customFormat="1" ht="14.4" customHeight="1" x14ac:dyDescent="0.3">
      <c r="A2" s="43"/>
      <c r="B2" s="43"/>
      <c r="C2" s="43"/>
      <c r="D2" s="43"/>
      <c r="E2" s="43"/>
      <c r="F2" s="43"/>
      <c r="G2" s="43"/>
      <c r="H2" s="43"/>
      <c r="I2" s="43"/>
    </row>
    <row r="3" spans="1:23" ht="14.4" customHeight="1" x14ac:dyDescent="0.3">
      <c r="A3" s="16" t="s">
        <v>8</v>
      </c>
      <c r="B3" s="16" t="s">
        <v>46</v>
      </c>
      <c r="C3" s="16" t="s">
        <v>7</v>
      </c>
      <c r="D3" s="16"/>
      <c r="E3" s="16"/>
      <c r="F3" s="1"/>
    </row>
    <row r="4" spans="1:23" ht="14.4" customHeight="1" x14ac:dyDescent="0.3">
      <c r="A4" s="3">
        <v>1</v>
      </c>
      <c r="B4" s="3" t="s">
        <v>39</v>
      </c>
      <c r="C4" s="17">
        <v>14</v>
      </c>
      <c r="D4" s="3" t="s">
        <v>0</v>
      </c>
    </row>
    <row r="5" spans="1:23" ht="14.4" customHeight="1" x14ac:dyDescent="0.3">
      <c r="A5" s="3">
        <v>2</v>
      </c>
      <c r="B5" s="3" t="s">
        <v>16</v>
      </c>
      <c r="C5" s="17">
        <v>4250</v>
      </c>
      <c r="D5" s="3" t="s">
        <v>48</v>
      </c>
    </row>
    <row r="6" spans="1:23" ht="14.4" customHeight="1" x14ac:dyDescent="0.3"/>
    <row r="7" spans="1:23" s="4" customFormat="1" ht="14.4" customHeight="1" x14ac:dyDescent="0.3">
      <c r="A7" s="27" t="s">
        <v>15</v>
      </c>
      <c r="B7" s="28" t="s">
        <v>56</v>
      </c>
      <c r="C7" s="5"/>
    </row>
    <row r="8" spans="1:23" s="30" customFormat="1" ht="14.4" customHeight="1" x14ac:dyDescent="0.3">
      <c r="A8" s="29"/>
      <c r="B8" s="33" t="s">
        <v>47</v>
      </c>
      <c r="C8" s="34"/>
    </row>
    <row r="9" spans="1:23" s="6" customFormat="1" ht="14.4" customHeight="1" x14ac:dyDescent="0.3">
      <c r="A9" s="26">
        <v>3</v>
      </c>
      <c r="B9" s="26" t="s">
        <v>40</v>
      </c>
      <c r="C9" s="17">
        <v>100</v>
      </c>
      <c r="D9" s="6" t="s">
        <v>6</v>
      </c>
    </row>
    <row r="10" spans="1:23" s="6" customFormat="1" ht="14.4" customHeight="1" x14ac:dyDescent="0.3">
      <c r="A10" s="26">
        <v>4</v>
      </c>
      <c r="B10" s="26" t="s">
        <v>37</v>
      </c>
      <c r="C10" s="17">
        <v>250</v>
      </c>
      <c r="D10" s="3" t="s">
        <v>2</v>
      </c>
    </row>
    <row r="11" spans="1:23" s="6" customFormat="1" ht="14.4" customHeight="1" x14ac:dyDescent="0.3">
      <c r="A11" s="26">
        <v>5</v>
      </c>
      <c r="B11" s="3" t="s">
        <v>38</v>
      </c>
      <c r="C11" s="17">
        <v>120</v>
      </c>
      <c r="D11" s="3" t="s">
        <v>14</v>
      </c>
    </row>
    <row r="12" spans="1:23" s="6" customFormat="1" ht="14.4" customHeight="1" x14ac:dyDescent="0.3">
      <c r="A12" s="6">
        <v>6</v>
      </c>
      <c r="B12" s="3" t="s">
        <v>41</v>
      </c>
      <c r="C12" s="17">
        <v>30</v>
      </c>
      <c r="D12" s="3" t="s">
        <v>1</v>
      </c>
    </row>
    <row r="13" spans="1:23" s="6" customFormat="1" ht="14.4" customHeight="1" x14ac:dyDescent="0.3">
      <c r="A13" s="3">
        <v>7</v>
      </c>
      <c r="B13" s="3" t="s">
        <v>42</v>
      </c>
      <c r="C13" s="17">
        <v>15</v>
      </c>
      <c r="D13" s="3" t="s">
        <v>9</v>
      </c>
    </row>
    <row r="14" spans="1:23" s="6" customFormat="1" ht="7.8" customHeight="1" x14ac:dyDescent="0.3">
      <c r="A14" s="3"/>
      <c r="B14" s="3"/>
      <c r="C14"/>
      <c r="D14" s="3"/>
    </row>
    <row r="15" spans="1:23" s="6" customFormat="1" ht="14.4" customHeight="1" x14ac:dyDescent="0.3">
      <c r="A15" s="3"/>
      <c r="B15" s="3"/>
      <c r="C15"/>
      <c r="D15" s="32" t="s">
        <v>45</v>
      </c>
    </row>
    <row r="16" spans="1:23" s="6" customFormat="1" ht="14.4" customHeight="1" x14ac:dyDescent="0.3">
      <c r="A16" s="3"/>
      <c r="B16" s="31"/>
      <c r="C16" s="31"/>
      <c r="D16" s="4" t="s">
        <v>17</v>
      </c>
      <c r="E16" s="4" t="s">
        <v>18</v>
      </c>
      <c r="F16" s="4" t="s">
        <v>19</v>
      </c>
      <c r="G16" s="4" t="s">
        <v>20</v>
      </c>
      <c r="H16" s="4" t="s">
        <v>21</v>
      </c>
      <c r="I16" s="4" t="s">
        <v>22</v>
      </c>
      <c r="J16" s="4" t="s">
        <v>23</v>
      </c>
      <c r="K16" s="4" t="s">
        <v>24</v>
      </c>
      <c r="L16" s="4" t="s">
        <v>25</v>
      </c>
      <c r="M16" s="4" t="s">
        <v>26</v>
      </c>
      <c r="N16" s="4" t="s">
        <v>27</v>
      </c>
      <c r="O16" s="4" t="s">
        <v>28</v>
      </c>
      <c r="P16" s="4" t="s">
        <v>29</v>
      </c>
      <c r="Q16" s="4" t="s">
        <v>30</v>
      </c>
      <c r="R16" s="4" t="s">
        <v>31</v>
      </c>
      <c r="S16" s="4" t="s">
        <v>32</v>
      </c>
      <c r="T16" s="4" t="s">
        <v>33</v>
      </c>
      <c r="U16" s="4" t="s">
        <v>34</v>
      </c>
      <c r="V16" s="4" t="s">
        <v>35</v>
      </c>
      <c r="W16" s="4" t="s">
        <v>36</v>
      </c>
    </row>
    <row r="17" spans="1:23" s="6" customFormat="1" ht="14.4" customHeight="1" x14ac:dyDescent="0.3">
      <c r="A17" s="3">
        <v>8</v>
      </c>
      <c r="B17" s="3" t="s">
        <v>43</v>
      </c>
      <c r="C17"/>
      <c r="D17" s="3">
        <f>C9*(C10+C11)</f>
        <v>37000</v>
      </c>
    </row>
    <row r="18" spans="1:23" s="6" customFormat="1" ht="14.4" customHeight="1" x14ac:dyDescent="0.3">
      <c r="A18" s="3">
        <v>9</v>
      </c>
      <c r="B18" s="3" t="s">
        <v>44</v>
      </c>
      <c r="C18"/>
      <c r="D18" s="3"/>
    </row>
    <row r="19" spans="1:23" s="7" customFormat="1" ht="14.4" customHeight="1" x14ac:dyDescent="0.3">
      <c r="A19" s="7">
        <v>10</v>
      </c>
      <c r="B19" s="7" t="s">
        <v>3</v>
      </c>
      <c r="D19" s="7">
        <f>C$4*C$5*C9*C12*((100-C13)/100)/100/1000</f>
        <v>1517.25</v>
      </c>
      <c r="E19" s="7">
        <f>D19</f>
        <v>1517.25</v>
      </c>
      <c r="F19" s="7">
        <f t="shared" ref="F19:W19" si="0">E19</f>
        <v>1517.25</v>
      </c>
      <c r="G19" s="7">
        <f t="shared" si="0"/>
        <v>1517.25</v>
      </c>
      <c r="H19" s="7">
        <f t="shared" si="0"/>
        <v>1517.25</v>
      </c>
      <c r="I19" s="7">
        <f t="shared" si="0"/>
        <v>1517.25</v>
      </c>
      <c r="J19" s="7">
        <f t="shared" si="0"/>
        <v>1517.25</v>
      </c>
      <c r="K19" s="7">
        <f t="shared" si="0"/>
        <v>1517.25</v>
      </c>
      <c r="L19" s="7">
        <f t="shared" si="0"/>
        <v>1517.25</v>
      </c>
      <c r="M19" s="7">
        <f t="shared" si="0"/>
        <v>1517.25</v>
      </c>
      <c r="N19" s="7">
        <f t="shared" si="0"/>
        <v>1517.25</v>
      </c>
      <c r="O19" s="7">
        <f t="shared" si="0"/>
        <v>1517.25</v>
      </c>
      <c r="P19" s="7">
        <f t="shared" si="0"/>
        <v>1517.25</v>
      </c>
      <c r="Q19" s="7">
        <f t="shared" si="0"/>
        <v>1517.25</v>
      </c>
      <c r="R19" s="7">
        <f t="shared" si="0"/>
        <v>1517.25</v>
      </c>
      <c r="S19" s="7">
        <f t="shared" si="0"/>
        <v>1517.25</v>
      </c>
      <c r="T19" s="7">
        <f t="shared" si="0"/>
        <v>1517.25</v>
      </c>
      <c r="U19" s="7">
        <f t="shared" si="0"/>
        <v>1517.25</v>
      </c>
      <c r="V19" s="7">
        <f t="shared" si="0"/>
        <v>1517.25</v>
      </c>
      <c r="W19" s="7">
        <f t="shared" si="0"/>
        <v>1517.25</v>
      </c>
    </row>
    <row r="20" spans="1:23" s="6" customFormat="1" ht="14.4" customHeight="1" x14ac:dyDescent="0.3">
      <c r="B20" s="6" t="s">
        <v>4</v>
      </c>
      <c r="D20" s="6">
        <f>SUM(D17:D19)</f>
        <v>38517.25</v>
      </c>
      <c r="E20" s="6">
        <f t="shared" ref="E20:W20" si="1">SUM(E17:E19)</f>
        <v>1517.25</v>
      </c>
      <c r="F20" s="6">
        <f t="shared" si="1"/>
        <v>1517.25</v>
      </c>
      <c r="G20" s="6">
        <f t="shared" si="1"/>
        <v>1517.25</v>
      </c>
      <c r="H20" s="6">
        <f t="shared" si="1"/>
        <v>1517.25</v>
      </c>
      <c r="I20" s="6">
        <f t="shared" si="1"/>
        <v>1517.25</v>
      </c>
      <c r="J20" s="6">
        <f t="shared" si="1"/>
        <v>1517.25</v>
      </c>
      <c r="K20" s="6">
        <f t="shared" si="1"/>
        <v>1517.25</v>
      </c>
      <c r="L20" s="6">
        <f t="shared" si="1"/>
        <v>1517.25</v>
      </c>
      <c r="M20" s="6">
        <f t="shared" si="1"/>
        <v>1517.25</v>
      </c>
      <c r="N20" s="6">
        <f t="shared" si="1"/>
        <v>1517.25</v>
      </c>
      <c r="O20" s="6">
        <f t="shared" si="1"/>
        <v>1517.25</v>
      </c>
      <c r="P20" s="6">
        <f t="shared" si="1"/>
        <v>1517.25</v>
      </c>
      <c r="Q20" s="6">
        <f t="shared" si="1"/>
        <v>1517.25</v>
      </c>
      <c r="R20" s="6">
        <f t="shared" si="1"/>
        <v>1517.25</v>
      </c>
      <c r="S20" s="6">
        <f t="shared" si="1"/>
        <v>1517.25</v>
      </c>
      <c r="T20" s="6">
        <f t="shared" si="1"/>
        <v>1517.25</v>
      </c>
      <c r="U20" s="6">
        <f t="shared" si="1"/>
        <v>1517.25</v>
      </c>
      <c r="V20" s="6">
        <f t="shared" si="1"/>
        <v>1517.25</v>
      </c>
      <c r="W20" s="6">
        <f t="shared" si="1"/>
        <v>1517.25</v>
      </c>
    </row>
    <row r="21" spans="1:23" s="7" customFormat="1" ht="14.4" customHeight="1" x14ac:dyDescent="0.3">
      <c r="B21" s="7" t="s">
        <v>5</v>
      </c>
      <c r="D21" s="7">
        <f>D20</f>
        <v>38517.25</v>
      </c>
      <c r="E21" s="7">
        <f>D21+E20</f>
        <v>40034.5</v>
      </c>
      <c r="F21" s="7">
        <f t="shared" ref="F21:W21" si="2">E21+F20</f>
        <v>41551.75</v>
      </c>
      <c r="G21" s="8">
        <f t="shared" si="2"/>
        <v>43069</v>
      </c>
      <c r="H21" s="8">
        <f t="shared" si="2"/>
        <v>44586.25</v>
      </c>
      <c r="I21" s="7">
        <f t="shared" si="2"/>
        <v>46103.5</v>
      </c>
      <c r="J21" s="7">
        <f t="shared" si="2"/>
        <v>47620.75</v>
      </c>
      <c r="K21" s="8">
        <f t="shared" si="2"/>
        <v>49138</v>
      </c>
      <c r="L21" s="7">
        <f t="shared" si="2"/>
        <v>50655.25</v>
      </c>
      <c r="M21" s="7">
        <f t="shared" si="2"/>
        <v>52172.5</v>
      </c>
      <c r="N21" s="7">
        <f t="shared" si="2"/>
        <v>53689.75</v>
      </c>
      <c r="O21" s="7">
        <f t="shared" si="2"/>
        <v>55207</v>
      </c>
      <c r="P21" s="7">
        <f t="shared" si="2"/>
        <v>56724.25</v>
      </c>
      <c r="Q21" s="7">
        <f t="shared" si="2"/>
        <v>58241.5</v>
      </c>
      <c r="R21" s="7">
        <f t="shared" si="2"/>
        <v>59758.75</v>
      </c>
      <c r="S21" s="7">
        <f t="shared" si="2"/>
        <v>61276</v>
      </c>
      <c r="T21" s="7">
        <f t="shared" si="2"/>
        <v>62793.25</v>
      </c>
      <c r="U21" s="7">
        <f t="shared" si="2"/>
        <v>64310.5</v>
      </c>
      <c r="V21" s="7">
        <f t="shared" si="2"/>
        <v>65827.75</v>
      </c>
      <c r="W21" s="7">
        <f t="shared" si="2"/>
        <v>67345</v>
      </c>
    </row>
    <row r="22" spans="1:23" s="6" customFormat="1" ht="14.4" customHeight="1" x14ac:dyDescent="0.3">
      <c r="A22" s="6">
        <v>11</v>
      </c>
      <c r="B22" s="9" t="s">
        <v>58</v>
      </c>
      <c r="C22" s="9"/>
      <c r="D22" s="10">
        <f>NPV(0.06,D20:W20)</f>
        <v>52308.398346226604</v>
      </c>
      <c r="E22"/>
    </row>
    <row r="23" spans="1:23" s="6" customFormat="1" ht="14.4" customHeight="1" x14ac:dyDescent="0.3">
      <c r="A23" s="6">
        <v>12</v>
      </c>
      <c r="B23" s="6" t="s">
        <v>10</v>
      </c>
      <c r="D23" s="6">
        <f>W21/20</f>
        <v>3367.25</v>
      </c>
      <c r="E23" s="11"/>
    </row>
    <row r="24" spans="1:23" s="6" customFormat="1" ht="14.4" customHeight="1" x14ac:dyDescent="0.3">
      <c r="A24" s="6">
        <v>13</v>
      </c>
      <c r="B24" s="6" t="s">
        <v>11</v>
      </c>
      <c r="D24" s="12">
        <f>NPV(0.08,D20:W20)</f>
        <v>49155.843413211682</v>
      </c>
      <c r="E24" s="11"/>
    </row>
    <row r="25" spans="1:23" s="6" customFormat="1" ht="14.4" customHeight="1" x14ac:dyDescent="0.3">
      <c r="A25" s="6">
        <v>14</v>
      </c>
      <c r="B25" s="6" t="s">
        <v>12</v>
      </c>
      <c r="D25" s="12">
        <f>NPV(0.04,D20:W20)</f>
        <v>56196.845723825303</v>
      </c>
      <c r="E25" s="11"/>
    </row>
    <row r="26" spans="1:23" s="6" customFormat="1" ht="14.4" customHeight="1" x14ac:dyDescent="0.3"/>
    <row r="27" spans="1:23" s="4" customFormat="1" ht="14.4" customHeight="1" x14ac:dyDescent="0.3">
      <c r="A27" s="27" t="s">
        <v>49</v>
      </c>
      <c r="B27" s="28" t="s">
        <v>56</v>
      </c>
      <c r="C27" s="5"/>
    </row>
    <row r="28" spans="1:23" s="30" customFormat="1" ht="14.4" customHeight="1" x14ac:dyDescent="0.3">
      <c r="A28" s="29"/>
      <c r="B28" s="33" t="s">
        <v>47</v>
      </c>
      <c r="C28" s="34"/>
    </row>
    <row r="29" spans="1:23" s="6" customFormat="1" ht="14.4" customHeight="1" x14ac:dyDescent="0.3">
      <c r="A29" s="26">
        <v>3</v>
      </c>
      <c r="B29" s="26" t="s">
        <v>40</v>
      </c>
      <c r="C29" s="17">
        <v>100</v>
      </c>
      <c r="D29" s="6" t="s">
        <v>6</v>
      </c>
    </row>
    <row r="30" spans="1:23" s="6" customFormat="1" ht="14.4" customHeight="1" x14ac:dyDescent="0.3">
      <c r="A30" s="26">
        <v>4</v>
      </c>
      <c r="B30" s="26" t="s">
        <v>37</v>
      </c>
      <c r="C30" s="17">
        <v>250</v>
      </c>
      <c r="D30" s="3" t="s">
        <v>2</v>
      </c>
    </row>
    <row r="31" spans="1:23" s="6" customFormat="1" ht="14.4" customHeight="1" x14ac:dyDescent="0.3">
      <c r="A31" s="26">
        <v>5</v>
      </c>
      <c r="B31" s="3" t="s">
        <v>38</v>
      </c>
      <c r="C31" s="17">
        <v>120</v>
      </c>
      <c r="D31" s="3" t="s">
        <v>14</v>
      </c>
    </row>
    <row r="32" spans="1:23" s="6" customFormat="1" ht="14.4" customHeight="1" x14ac:dyDescent="0.3">
      <c r="A32" s="6">
        <v>6</v>
      </c>
      <c r="B32" s="3" t="s">
        <v>41</v>
      </c>
      <c r="C32" s="17">
        <v>30</v>
      </c>
      <c r="D32" s="3" t="s">
        <v>1</v>
      </c>
    </row>
    <row r="33" spans="1:23" s="6" customFormat="1" ht="14.4" customHeight="1" x14ac:dyDescent="0.3">
      <c r="A33" s="3">
        <v>7</v>
      </c>
      <c r="B33" s="3" t="s">
        <v>42</v>
      </c>
      <c r="C33" s="17">
        <v>15</v>
      </c>
      <c r="D33" s="3" t="s">
        <v>9</v>
      </c>
    </row>
    <row r="34" spans="1:23" s="6" customFormat="1" ht="7.8" customHeight="1" x14ac:dyDescent="0.3">
      <c r="A34" s="3"/>
      <c r="B34" s="3"/>
      <c r="C34"/>
      <c r="D34" s="3"/>
    </row>
    <row r="35" spans="1:23" s="6" customFormat="1" ht="14.4" customHeight="1" x14ac:dyDescent="0.3">
      <c r="A35" s="3"/>
      <c r="B35" s="3"/>
      <c r="C35"/>
      <c r="D35" s="32" t="s">
        <v>45</v>
      </c>
    </row>
    <row r="36" spans="1:23" s="6" customFormat="1" ht="14.4" customHeight="1" x14ac:dyDescent="0.3">
      <c r="A36" s="3"/>
      <c r="B36" s="31"/>
      <c r="C36" s="31"/>
      <c r="D36" s="4" t="s">
        <v>17</v>
      </c>
      <c r="E36" s="4" t="s">
        <v>18</v>
      </c>
      <c r="F36" s="4" t="s">
        <v>19</v>
      </c>
      <c r="G36" s="4" t="s">
        <v>20</v>
      </c>
      <c r="H36" s="4" t="s">
        <v>21</v>
      </c>
      <c r="I36" s="4" t="s">
        <v>22</v>
      </c>
      <c r="J36" s="4" t="s">
        <v>23</v>
      </c>
      <c r="K36" s="4" t="s">
        <v>24</v>
      </c>
      <c r="L36" s="4" t="s">
        <v>25</v>
      </c>
      <c r="M36" s="4" t="s">
        <v>26</v>
      </c>
      <c r="N36" s="4" t="s">
        <v>27</v>
      </c>
      <c r="O36" s="4" t="s">
        <v>28</v>
      </c>
      <c r="P36" s="4" t="s">
        <v>29</v>
      </c>
      <c r="Q36" s="4" t="s">
        <v>30</v>
      </c>
      <c r="R36" s="4" t="s">
        <v>31</v>
      </c>
      <c r="S36" s="4" t="s">
        <v>32</v>
      </c>
      <c r="T36" s="4" t="s">
        <v>33</v>
      </c>
      <c r="U36" s="4" t="s">
        <v>34</v>
      </c>
      <c r="V36" s="4" t="s">
        <v>35</v>
      </c>
      <c r="W36" s="4" t="s">
        <v>36</v>
      </c>
    </row>
    <row r="37" spans="1:23" s="6" customFormat="1" ht="14.4" customHeight="1" x14ac:dyDescent="0.3">
      <c r="A37" s="3">
        <v>8</v>
      </c>
      <c r="B37" s="3" t="s">
        <v>43</v>
      </c>
      <c r="C37"/>
      <c r="D37" s="3">
        <f>C29*(C30+C31)</f>
        <v>37000</v>
      </c>
    </row>
    <row r="38" spans="1:23" s="6" customFormat="1" ht="14.4" customHeight="1" x14ac:dyDescent="0.3">
      <c r="A38" s="3">
        <v>9</v>
      </c>
      <c r="B38" s="3" t="s">
        <v>44</v>
      </c>
      <c r="C38"/>
      <c r="D38" s="3"/>
    </row>
    <row r="39" spans="1:23" s="7" customFormat="1" ht="14.4" customHeight="1" x14ac:dyDescent="0.3">
      <c r="A39" s="7">
        <v>10</v>
      </c>
      <c r="B39" s="7" t="s">
        <v>3</v>
      </c>
      <c r="D39" s="7">
        <f>C$4*C$5*C29*C32*((100-C33)/100)/100/1000</f>
        <v>1517.25</v>
      </c>
      <c r="E39" s="7">
        <f>D39</f>
        <v>1517.25</v>
      </c>
      <c r="F39" s="7">
        <f t="shared" ref="F39:W39" si="3">E39</f>
        <v>1517.25</v>
      </c>
      <c r="G39" s="7">
        <f t="shared" si="3"/>
        <v>1517.25</v>
      </c>
      <c r="H39" s="7">
        <f t="shared" si="3"/>
        <v>1517.25</v>
      </c>
      <c r="I39" s="7">
        <f t="shared" si="3"/>
        <v>1517.25</v>
      </c>
      <c r="J39" s="7">
        <f t="shared" si="3"/>
        <v>1517.25</v>
      </c>
      <c r="K39" s="7">
        <f t="shared" si="3"/>
        <v>1517.25</v>
      </c>
      <c r="L39" s="7">
        <f t="shared" si="3"/>
        <v>1517.25</v>
      </c>
      <c r="M39" s="7">
        <f t="shared" si="3"/>
        <v>1517.25</v>
      </c>
      <c r="N39" s="7">
        <f t="shared" si="3"/>
        <v>1517.25</v>
      </c>
      <c r="O39" s="7">
        <f t="shared" si="3"/>
        <v>1517.25</v>
      </c>
      <c r="P39" s="7">
        <f t="shared" si="3"/>
        <v>1517.25</v>
      </c>
      <c r="Q39" s="7">
        <f t="shared" si="3"/>
        <v>1517.25</v>
      </c>
      <c r="R39" s="7">
        <f t="shared" si="3"/>
        <v>1517.25</v>
      </c>
      <c r="S39" s="7">
        <f t="shared" si="3"/>
        <v>1517.25</v>
      </c>
      <c r="T39" s="7">
        <f t="shared" si="3"/>
        <v>1517.25</v>
      </c>
      <c r="U39" s="7">
        <f t="shared" si="3"/>
        <v>1517.25</v>
      </c>
      <c r="V39" s="7">
        <f t="shared" si="3"/>
        <v>1517.25</v>
      </c>
      <c r="W39" s="7">
        <f t="shared" si="3"/>
        <v>1517.25</v>
      </c>
    </row>
    <row r="40" spans="1:23" s="6" customFormat="1" ht="14.4" customHeight="1" x14ac:dyDescent="0.3">
      <c r="B40" s="6" t="s">
        <v>4</v>
      </c>
      <c r="D40" s="6">
        <f>SUM(D37:D39)</f>
        <v>38517.25</v>
      </c>
      <c r="E40" s="6">
        <f t="shared" ref="E40:W40" si="4">SUM(E37:E39)</f>
        <v>1517.25</v>
      </c>
      <c r="F40" s="6">
        <f t="shared" si="4"/>
        <v>1517.25</v>
      </c>
      <c r="G40" s="6">
        <f t="shared" si="4"/>
        <v>1517.25</v>
      </c>
      <c r="H40" s="6">
        <f t="shared" si="4"/>
        <v>1517.25</v>
      </c>
      <c r="I40" s="6">
        <f t="shared" si="4"/>
        <v>1517.25</v>
      </c>
      <c r="J40" s="6">
        <f t="shared" si="4"/>
        <v>1517.25</v>
      </c>
      <c r="K40" s="6">
        <f t="shared" si="4"/>
        <v>1517.25</v>
      </c>
      <c r="L40" s="6">
        <f t="shared" si="4"/>
        <v>1517.25</v>
      </c>
      <c r="M40" s="6">
        <f t="shared" si="4"/>
        <v>1517.25</v>
      </c>
      <c r="N40" s="6">
        <f t="shared" si="4"/>
        <v>1517.25</v>
      </c>
      <c r="O40" s="6">
        <f t="shared" si="4"/>
        <v>1517.25</v>
      </c>
      <c r="P40" s="6">
        <f t="shared" si="4"/>
        <v>1517.25</v>
      </c>
      <c r="Q40" s="6">
        <f t="shared" si="4"/>
        <v>1517.25</v>
      </c>
      <c r="R40" s="6">
        <f t="shared" si="4"/>
        <v>1517.25</v>
      </c>
      <c r="S40" s="6">
        <f t="shared" si="4"/>
        <v>1517.25</v>
      </c>
      <c r="T40" s="6">
        <f t="shared" si="4"/>
        <v>1517.25</v>
      </c>
      <c r="U40" s="6">
        <f t="shared" si="4"/>
        <v>1517.25</v>
      </c>
      <c r="V40" s="6">
        <f t="shared" si="4"/>
        <v>1517.25</v>
      </c>
      <c r="W40" s="6">
        <f t="shared" si="4"/>
        <v>1517.25</v>
      </c>
    </row>
    <row r="41" spans="1:23" s="7" customFormat="1" ht="14.4" customHeight="1" x14ac:dyDescent="0.3">
      <c r="B41" s="7" t="s">
        <v>5</v>
      </c>
      <c r="D41" s="7">
        <f>D40</f>
        <v>38517.25</v>
      </c>
      <c r="E41" s="7">
        <f>D41+E40</f>
        <v>40034.5</v>
      </c>
      <c r="F41" s="7">
        <f t="shared" ref="F41" si="5">E41+F40</f>
        <v>41551.75</v>
      </c>
      <c r="G41" s="8">
        <f t="shared" ref="G41" si="6">F41+G40</f>
        <v>43069</v>
      </c>
      <c r="H41" s="8">
        <f t="shared" ref="H41" si="7">G41+H40</f>
        <v>44586.25</v>
      </c>
      <c r="I41" s="7">
        <f t="shared" ref="I41" si="8">H41+I40</f>
        <v>46103.5</v>
      </c>
      <c r="J41" s="7">
        <f t="shared" ref="J41" si="9">I41+J40</f>
        <v>47620.75</v>
      </c>
      <c r="K41" s="8">
        <f t="shared" ref="K41" si="10">J41+K40</f>
        <v>49138</v>
      </c>
      <c r="L41" s="7">
        <f t="shared" ref="L41" si="11">K41+L40</f>
        <v>50655.25</v>
      </c>
      <c r="M41" s="7">
        <f t="shared" ref="M41" si="12">L41+M40</f>
        <v>52172.5</v>
      </c>
      <c r="N41" s="7">
        <f t="shared" ref="N41" si="13">M41+N40</f>
        <v>53689.75</v>
      </c>
      <c r="O41" s="7">
        <f t="shared" ref="O41" si="14">N41+O40</f>
        <v>55207</v>
      </c>
      <c r="P41" s="7">
        <f t="shared" ref="P41" si="15">O41+P40</f>
        <v>56724.25</v>
      </c>
      <c r="Q41" s="7">
        <f t="shared" ref="Q41" si="16">P41+Q40</f>
        <v>58241.5</v>
      </c>
      <c r="R41" s="7">
        <f t="shared" ref="R41" si="17">Q41+R40</f>
        <v>59758.75</v>
      </c>
      <c r="S41" s="7">
        <f t="shared" ref="S41" si="18">R41+S40</f>
        <v>61276</v>
      </c>
      <c r="T41" s="7">
        <f t="shared" ref="T41" si="19">S41+T40</f>
        <v>62793.25</v>
      </c>
      <c r="U41" s="7">
        <f t="shared" ref="U41" si="20">T41+U40</f>
        <v>64310.5</v>
      </c>
      <c r="V41" s="7">
        <f t="shared" ref="V41" si="21">U41+V40</f>
        <v>65827.75</v>
      </c>
      <c r="W41" s="7">
        <f t="shared" ref="W41" si="22">V41+W40</f>
        <v>67345</v>
      </c>
    </row>
    <row r="42" spans="1:23" s="6" customFormat="1" ht="14.4" customHeight="1" x14ac:dyDescent="0.3">
      <c r="A42" s="6">
        <v>11</v>
      </c>
      <c r="B42" s="9" t="s">
        <v>58</v>
      </c>
      <c r="C42" s="9"/>
      <c r="D42" s="10">
        <f>NPV(0.06,D40:W40)</f>
        <v>52308.398346226604</v>
      </c>
      <c r="E42"/>
    </row>
    <row r="43" spans="1:23" s="6" customFormat="1" ht="14.4" customHeight="1" x14ac:dyDescent="0.3">
      <c r="A43" s="6">
        <v>12</v>
      </c>
      <c r="B43" s="6" t="s">
        <v>10</v>
      </c>
      <c r="D43" s="6">
        <f>W41/20</f>
        <v>3367.25</v>
      </c>
      <c r="E43" s="11"/>
    </row>
    <row r="44" spans="1:23" s="6" customFormat="1" ht="14.4" customHeight="1" x14ac:dyDescent="0.3">
      <c r="A44" s="6">
        <v>13</v>
      </c>
      <c r="B44" s="6" t="s">
        <v>11</v>
      </c>
      <c r="D44" s="12">
        <f>NPV(0.08,D40:W40)</f>
        <v>49155.843413211682</v>
      </c>
      <c r="E44" s="11"/>
    </row>
    <row r="45" spans="1:23" s="6" customFormat="1" ht="14.4" customHeight="1" x14ac:dyDescent="0.3">
      <c r="A45" s="6">
        <v>14</v>
      </c>
      <c r="B45" s="6" t="s">
        <v>12</v>
      </c>
      <c r="D45" s="12">
        <f>NPV(0.04,D40:W40)</f>
        <v>56196.845723825303</v>
      </c>
      <c r="E45" s="11"/>
    </row>
    <row r="46" spans="1:23" customFormat="1" ht="14.4" customHeight="1" x14ac:dyDescent="0.3"/>
    <row r="47" spans="1:23" s="4" customFormat="1" ht="14.4" customHeight="1" x14ac:dyDescent="0.3">
      <c r="A47" s="27" t="s">
        <v>60</v>
      </c>
      <c r="B47" s="28" t="s">
        <v>56</v>
      </c>
      <c r="C47" s="5"/>
    </row>
    <row r="48" spans="1:23" s="30" customFormat="1" ht="14.4" customHeight="1" x14ac:dyDescent="0.3">
      <c r="A48" s="29"/>
      <c r="B48" s="33" t="s">
        <v>47</v>
      </c>
      <c r="C48" s="34"/>
    </row>
    <row r="49" spans="1:23" s="6" customFormat="1" ht="14.4" customHeight="1" x14ac:dyDescent="0.3">
      <c r="A49" s="26">
        <v>3</v>
      </c>
      <c r="B49" s="26" t="s">
        <v>40</v>
      </c>
      <c r="C49" s="17">
        <v>100</v>
      </c>
      <c r="D49" s="6" t="s">
        <v>6</v>
      </c>
    </row>
    <row r="50" spans="1:23" s="6" customFormat="1" ht="14.4" customHeight="1" x14ac:dyDescent="0.3">
      <c r="A50" s="26">
        <v>4</v>
      </c>
      <c r="B50" s="26" t="s">
        <v>37</v>
      </c>
      <c r="C50" s="17">
        <v>250</v>
      </c>
      <c r="D50" s="3" t="s">
        <v>2</v>
      </c>
    </row>
    <row r="51" spans="1:23" s="6" customFormat="1" ht="14.4" customHeight="1" x14ac:dyDescent="0.3">
      <c r="A51" s="26">
        <v>5</v>
      </c>
      <c r="B51" s="3" t="s">
        <v>38</v>
      </c>
      <c r="C51" s="17">
        <v>120</v>
      </c>
      <c r="D51" s="3" t="s">
        <v>14</v>
      </c>
    </row>
    <row r="52" spans="1:23" s="6" customFormat="1" ht="14.4" customHeight="1" x14ac:dyDescent="0.3">
      <c r="A52" s="6">
        <v>6</v>
      </c>
      <c r="B52" s="3" t="s">
        <v>41</v>
      </c>
      <c r="C52" s="17">
        <v>30</v>
      </c>
      <c r="D52" s="3" t="s">
        <v>1</v>
      </c>
    </row>
    <row r="53" spans="1:23" s="6" customFormat="1" ht="14.4" customHeight="1" x14ac:dyDescent="0.3">
      <c r="A53" s="3">
        <v>7</v>
      </c>
      <c r="B53" s="3" t="s">
        <v>42</v>
      </c>
      <c r="C53" s="17">
        <v>15</v>
      </c>
      <c r="D53" s="3" t="s">
        <v>9</v>
      </c>
    </row>
    <row r="54" spans="1:23" s="6" customFormat="1" ht="7.8" customHeight="1" x14ac:dyDescent="0.3">
      <c r="A54" s="3"/>
      <c r="B54" s="3"/>
      <c r="C54"/>
      <c r="D54" s="3"/>
    </row>
    <row r="55" spans="1:23" s="6" customFormat="1" ht="14.4" customHeight="1" x14ac:dyDescent="0.3">
      <c r="A55" s="3"/>
      <c r="B55" s="3"/>
      <c r="C55"/>
      <c r="D55" s="32" t="s">
        <v>45</v>
      </c>
    </row>
    <row r="56" spans="1:23" s="6" customFormat="1" ht="14.4" customHeight="1" x14ac:dyDescent="0.3">
      <c r="A56" s="3"/>
      <c r="B56" s="31"/>
      <c r="C56" s="31"/>
      <c r="D56" s="4" t="s">
        <v>17</v>
      </c>
      <c r="E56" s="4" t="s">
        <v>18</v>
      </c>
      <c r="F56" s="4" t="s">
        <v>19</v>
      </c>
      <c r="G56" s="4" t="s">
        <v>20</v>
      </c>
      <c r="H56" s="4" t="s">
        <v>21</v>
      </c>
      <c r="I56" s="4" t="s">
        <v>22</v>
      </c>
      <c r="J56" s="4" t="s">
        <v>23</v>
      </c>
      <c r="K56" s="4" t="s">
        <v>24</v>
      </c>
      <c r="L56" s="4" t="s">
        <v>25</v>
      </c>
      <c r="M56" s="4" t="s">
        <v>26</v>
      </c>
      <c r="N56" s="4" t="s">
        <v>27</v>
      </c>
      <c r="O56" s="4" t="s">
        <v>28</v>
      </c>
      <c r="P56" s="4" t="s">
        <v>29</v>
      </c>
      <c r="Q56" s="4" t="s">
        <v>30</v>
      </c>
      <c r="R56" s="4" t="s">
        <v>31</v>
      </c>
      <c r="S56" s="4" t="s">
        <v>32</v>
      </c>
      <c r="T56" s="4" t="s">
        <v>33</v>
      </c>
      <c r="U56" s="4" t="s">
        <v>34</v>
      </c>
      <c r="V56" s="4" t="s">
        <v>35</v>
      </c>
      <c r="W56" s="4" t="s">
        <v>36</v>
      </c>
    </row>
    <row r="57" spans="1:23" s="6" customFormat="1" ht="14.4" customHeight="1" x14ac:dyDescent="0.3">
      <c r="A57" s="3">
        <v>8</v>
      </c>
      <c r="B57" s="3" t="s">
        <v>43</v>
      </c>
      <c r="C57"/>
      <c r="D57" s="3">
        <f>C49*(C50+C51)</f>
        <v>37000</v>
      </c>
    </row>
    <row r="58" spans="1:23" s="6" customFormat="1" ht="14.4" customHeight="1" x14ac:dyDescent="0.3">
      <c r="A58" s="3">
        <v>9</v>
      </c>
      <c r="B58" s="3" t="s">
        <v>44</v>
      </c>
      <c r="C58"/>
      <c r="D58" s="3"/>
    </row>
    <row r="59" spans="1:23" s="7" customFormat="1" ht="14.4" customHeight="1" x14ac:dyDescent="0.3">
      <c r="A59" s="7">
        <v>10</v>
      </c>
      <c r="B59" s="7" t="s">
        <v>3</v>
      </c>
      <c r="D59" s="7">
        <f>C$4*C$5*C49*C52*((100-C53)/100)/100/1000</f>
        <v>1517.25</v>
      </c>
      <c r="E59" s="7">
        <f>D59</f>
        <v>1517.25</v>
      </c>
      <c r="F59" s="7">
        <f t="shared" ref="F59:W59" si="23">E59</f>
        <v>1517.25</v>
      </c>
      <c r="G59" s="7">
        <f t="shared" si="23"/>
        <v>1517.25</v>
      </c>
      <c r="H59" s="7">
        <f t="shared" si="23"/>
        <v>1517.25</v>
      </c>
      <c r="I59" s="7">
        <f t="shared" si="23"/>
        <v>1517.25</v>
      </c>
      <c r="J59" s="7">
        <f t="shared" si="23"/>
        <v>1517.25</v>
      </c>
      <c r="K59" s="7">
        <f t="shared" si="23"/>
        <v>1517.25</v>
      </c>
      <c r="L59" s="7">
        <f t="shared" si="23"/>
        <v>1517.25</v>
      </c>
      <c r="M59" s="7">
        <f t="shared" si="23"/>
        <v>1517.25</v>
      </c>
      <c r="N59" s="7">
        <f t="shared" si="23"/>
        <v>1517.25</v>
      </c>
      <c r="O59" s="7">
        <f t="shared" si="23"/>
        <v>1517.25</v>
      </c>
      <c r="P59" s="7">
        <f t="shared" si="23"/>
        <v>1517.25</v>
      </c>
      <c r="Q59" s="7">
        <f t="shared" si="23"/>
        <v>1517.25</v>
      </c>
      <c r="R59" s="7">
        <f t="shared" si="23"/>
        <v>1517.25</v>
      </c>
      <c r="S59" s="7">
        <f t="shared" si="23"/>
        <v>1517.25</v>
      </c>
      <c r="T59" s="7">
        <f t="shared" si="23"/>
        <v>1517.25</v>
      </c>
      <c r="U59" s="7">
        <f t="shared" si="23"/>
        <v>1517.25</v>
      </c>
      <c r="V59" s="7">
        <f t="shared" si="23"/>
        <v>1517.25</v>
      </c>
      <c r="W59" s="7">
        <f t="shared" si="23"/>
        <v>1517.25</v>
      </c>
    </row>
    <row r="60" spans="1:23" s="6" customFormat="1" ht="14.4" customHeight="1" x14ac:dyDescent="0.3">
      <c r="B60" s="6" t="s">
        <v>4</v>
      </c>
      <c r="D60" s="6">
        <f>SUM(D57:D59)</f>
        <v>38517.25</v>
      </c>
      <c r="E60" s="6">
        <f t="shared" ref="E60:W60" si="24">SUM(E57:E59)</f>
        <v>1517.25</v>
      </c>
      <c r="F60" s="6">
        <f t="shared" si="24"/>
        <v>1517.25</v>
      </c>
      <c r="G60" s="6">
        <f t="shared" si="24"/>
        <v>1517.25</v>
      </c>
      <c r="H60" s="6">
        <f t="shared" si="24"/>
        <v>1517.25</v>
      </c>
      <c r="I60" s="6">
        <f t="shared" si="24"/>
        <v>1517.25</v>
      </c>
      <c r="J60" s="6">
        <f t="shared" si="24"/>
        <v>1517.25</v>
      </c>
      <c r="K60" s="6">
        <f t="shared" si="24"/>
        <v>1517.25</v>
      </c>
      <c r="L60" s="6">
        <f t="shared" si="24"/>
        <v>1517.25</v>
      </c>
      <c r="M60" s="6">
        <f t="shared" si="24"/>
        <v>1517.25</v>
      </c>
      <c r="N60" s="6">
        <f t="shared" si="24"/>
        <v>1517.25</v>
      </c>
      <c r="O60" s="6">
        <f t="shared" si="24"/>
        <v>1517.25</v>
      </c>
      <c r="P60" s="6">
        <f t="shared" si="24"/>
        <v>1517.25</v>
      </c>
      <c r="Q60" s="6">
        <f t="shared" si="24"/>
        <v>1517.25</v>
      </c>
      <c r="R60" s="6">
        <f t="shared" si="24"/>
        <v>1517.25</v>
      </c>
      <c r="S60" s="6">
        <f t="shared" si="24"/>
        <v>1517.25</v>
      </c>
      <c r="T60" s="6">
        <f t="shared" si="24"/>
        <v>1517.25</v>
      </c>
      <c r="U60" s="6">
        <f t="shared" si="24"/>
        <v>1517.25</v>
      </c>
      <c r="V60" s="6">
        <f t="shared" si="24"/>
        <v>1517.25</v>
      </c>
      <c r="W60" s="6">
        <f t="shared" si="24"/>
        <v>1517.25</v>
      </c>
    </row>
    <row r="61" spans="1:23" s="7" customFormat="1" ht="14.4" customHeight="1" x14ac:dyDescent="0.3">
      <c r="B61" s="7" t="s">
        <v>5</v>
      </c>
      <c r="D61" s="7">
        <f>D60</f>
        <v>38517.25</v>
      </c>
      <c r="E61" s="7">
        <f>D61+E60</f>
        <v>40034.5</v>
      </c>
      <c r="F61" s="7">
        <f t="shared" ref="F61" si="25">E61+F60</f>
        <v>41551.75</v>
      </c>
      <c r="G61" s="8">
        <f t="shared" ref="G61" si="26">F61+G60</f>
        <v>43069</v>
      </c>
      <c r="H61" s="8">
        <f t="shared" ref="H61" si="27">G61+H60</f>
        <v>44586.25</v>
      </c>
      <c r="I61" s="7">
        <f t="shared" ref="I61" si="28">H61+I60</f>
        <v>46103.5</v>
      </c>
      <c r="J61" s="7">
        <f t="shared" ref="J61" si="29">I61+J60</f>
        <v>47620.75</v>
      </c>
      <c r="K61" s="8">
        <f t="shared" ref="K61" si="30">J61+K60</f>
        <v>49138</v>
      </c>
      <c r="L61" s="7">
        <f t="shared" ref="L61" si="31">K61+L60</f>
        <v>50655.25</v>
      </c>
      <c r="M61" s="7">
        <f t="shared" ref="M61" si="32">L61+M60</f>
        <v>52172.5</v>
      </c>
      <c r="N61" s="7">
        <f t="shared" ref="N61" si="33">M61+N60</f>
        <v>53689.75</v>
      </c>
      <c r="O61" s="7">
        <f t="shared" ref="O61" si="34">N61+O60</f>
        <v>55207</v>
      </c>
      <c r="P61" s="7">
        <f t="shared" ref="P61" si="35">O61+P60</f>
        <v>56724.25</v>
      </c>
      <c r="Q61" s="7">
        <f t="shared" ref="Q61" si="36">P61+Q60</f>
        <v>58241.5</v>
      </c>
      <c r="R61" s="7">
        <f t="shared" ref="R61" si="37">Q61+R60</f>
        <v>59758.75</v>
      </c>
      <c r="S61" s="7">
        <f t="shared" ref="S61" si="38">R61+S60</f>
        <v>61276</v>
      </c>
      <c r="T61" s="7">
        <f t="shared" ref="T61" si="39">S61+T60</f>
        <v>62793.25</v>
      </c>
      <c r="U61" s="7">
        <f t="shared" ref="U61" si="40">T61+U60</f>
        <v>64310.5</v>
      </c>
      <c r="V61" s="7">
        <f t="shared" ref="V61" si="41">U61+V60</f>
        <v>65827.75</v>
      </c>
      <c r="W61" s="7">
        <f t="shared" ref="W61" si="42">V61+W60</f>
        <v>67345</v>
      </c>
    </row>
    <row r="62" spans="1:23" s="6" customFormat="1" ht="14.4" customHeight="1" x14ac:dyDescent="0.3">
      <c r="A62" s="6">
        <v>11</v>
      </c>
      <c r="B62" s="9" t="s">
        <v>58</v>
      </c>
      <c r="C62" s="9"/>
      <c r="D62" s="10">
        <f>NPV(0.06,D60:W60)</f>
        <v>52308.398346226604</v>
      </c>
      <c r="E62"/>
    </row>
    <row r="63" spans="1:23" s="6" customFormat="1" ht="14.4" customHeight="1" x14ac:dyDescent="0.3">
      <c r="A63" s="6">
        <v>12</v>
      </c>
      <c r="B63" s="6" t="s">
        <v>10</v>
      </c>
      <c r="D63" s="6">
        <f>W61/20</f>
        <v>3367.25</v>
      </c>
      <c r="E63" s="11"/>
    </row>
    <row r="64" spans="1:23" s="6" customFormat="1" ht="14.4" customHeight="1" x14ac:dyDescent="0.3">
      <c r="A64" s="6">
        <v>13</v>
      </c>
      <c r="B64" s="6" t="s">
        <v>11</v>
      </c>
      <c r="D64" s="12">
        <f>NPV(0.08,D60:W60)</f>
        <v>49155.843413211682</v>
      </c>
      <c r="E64" s="11"/>
    </row>
    <row r="65" spans="1:23" s="6" customFormat="1" ht="14.4" customHeight="1" x14ac:dyDescent="0.3">
      <c r="A65" s="6">
        <v>14</v>
      </c>
      <c r="B65" s="6" t="s">
        <v>12</v>
      </c>
      <c r="D65" s="12">
        <f>NPV(0.04,D60:W60)</f>
        <v>56196.845723825303</v>
      </c>
      <c r="E65" s="11"/>
    </row>
    <row r="66" spans="1:23" s="6" customFormat="1" ht="14.4" customHeight="1" x14ac:dyDescent="0.3"/>
    <row r="67" spans="1:23" s="4" customFormat="1" ht="14.4" customHeight="1" x14ac:dyDescent="0.3">
      <c r="A67" s="27" t="s">
        <v>61</v>
      </c>
      <c r="B67" s="28" t="s">
        <v>56</v>
      </c>
      <c r="C67" s="5"/>
    </row>
    <row r="68" spans="1:23" s="30" customFormat="1" ht="14.4" customHeight="1" x14ac:dyDescent="0.3">
      <c r="A68" s="29"/>
      <c r="B68" s="33" t="s">
        <v>47</v>
      </c>
      <c r="C68" s="34"/>
    </row>
    <row r="69" spans="1:23" s="6" customFormat="1" ht="14.4" customHeight="1" x14ac:dyDescent="0.3">
      <c r="A69" s="26">
        <v>3</v>
      </c>
      <c r="B69" s="26" t="s">
        <v>40</v>
      </c>
      <c r="C69" s="17">
        <v>100</v>
      </c>
      <c r="D69" s="6" t="s">
        <v>6</v>
      </c>
    </row>
    <row r="70" spans="1:23" s="6" customFormat="1" ht="14.4" customHeight="1" x14ac:dyDescent="0.3">
      <c r="A70" s="26">
        <v>4</v>
      </c>
      <c r="B70" s="26" t="s">
        <v>37</v>
      </c>
      <c r="C70" s="17">
        <v>250</v>
      </c>
      <c r="D70" s="3" t="s">
        <v>2</v>
      </c>
    </row>
    <row r="71" spans="1:23" s="6" customFormat="1" ht="14.4" customHeight="1" x14ac:dyDescent="0.3">
      <c r="A71" s="26">
        <v>5</v>
      </c>
      <c r="B71" s="3" t="s">
        <v>38</v>
      </c>
      <c r="C71" s="17">
        <v>120</v>
      </c>
      <c r="D71" s="3" t="s">
        <v>14</v>
      </c>
    </row>
    <row r="72" spans="1:23" s="6" customFormat="1" ht="14.4" customHeight="1" x14ac:dyDescent="0.3">
      <c r="A72" s="6">
        <v>6</v>
      </c>
      <c r="B72" s="3" t="s">
        <v>41</v>
      </c>
      <c r="C72" s="17">
        <v>30</v>
      </c>
      <c r="D72" s="3" t="s">
        <v>1</v>
      </c>
    </row>
    <row r="73" spans="1:23" s="6" customFormat="1" ht="14.4" customHeight="1" x14ac:dyDescent="0.3">
      <c r="A73" s="3">
        <v>7</v>
      </c>
      <c r="B73" s="3" t="s">
        <v>42</v>
      </c>
      <c r="C73" s="17">
        <v>15</v>
      </c>
      <c r="D73" s="3" t="s">
        <v>9</v>
      </c>
    </row>
    <row r="74" spans="1:23" s="6" customFormat="1" ht="7.8" customHeight="1" x14ac:dyDescent="0.3">
      <c r="A74" s="3"/>
      <c r="B74" s="3"/>
      <c r="C74"/>
      <c r="D74" s="3"/>
    </row>
    <row r="75" spans="1:23" s="6" customFormat="1" ht="14.4" customHeight="1" x14ac:dyDescent="0.3">
      <c r="A75" s="3"/>
      <c r="B75" s="3"/>
      <c r="C75"/>
      <c r="D75" s="32" t="s">
        <v>45</v>
      </c>
    </row>
    <row r="76" spans="1:23" s="6" customFormat="1" ht="14.4" customHeight="1" x14ac:dyDescent="0.3">
      <c r="A76" s="3"/>
      <c r="B76" s="31"/>
      <c r="C76" s="31"/>
      <c r="D76" s="4" t="s">
        <v>17</v>
      </c>
      <c r="E76" s="4" t="s">
        <v>18</v>
      </c>
      <c r="F76" s="4" t="s">
        <v>19</v>
      </c>
      <c r="G76" s="4" t="s">
        <v>20</v>
      </c>
      <c r="H76" s="4" t="s">
        <v>21</v>
      </c>
      <c r="I76" s="4" t="s">
        <v>22</v>
      </c>
      <c r="J76" s="4" t="s">
        <v>23</v>
      </c>
      <c r="K76" s="4" t="s">
        <v>24</v>
      </c>
      <c r="L76" s="4" t="s">
        <v>25</v>
      </c>
      <c r="M76" s="4" t="s">
        <v>26</v>
      </c>
      <c r="N76" s="4" t="s">
        <v>27</v>
      </c>
      <c r="O76" s="4" t="s">
        <v>28</v>
      </c>
      <c r="P76" s="4" t="s">
        <v>29</v>
      </c>
      <c r="Q76" s="4" t="s">
        <v>30</v>
      </c>
      <c r="R76" s="4" t="s">
        <v>31</v>
      </c>
      <c r="S76" s="4" t="s">
        <v>32</v>
      </c>
      <c r="T76" s="4" t="s">
        <v>33</v>
      </c>
      <c r="U76" s="4" t="s">
        <v>34</v>
      </c>
      <c r="V76" s="4" t="s">
        <v>35</v>
      </c>
      <c r="W76" s="4" t="s">
        <v>36</v>
      </c>
    </row>
    <row r="77" spans="1:23" s="6" customFormat="1" ht="14.4" customHeight="1" x14ac:dyDescent="0.3">
      <c r="A77" s="3">
        <v>8</v>
      </c>
      <c r="B77" s="3" t="s">
        <v>43</v>
      </c>
      <c r="C77"/>
      <c r="D77" s="3">
        <f>C69*(C70+C71)</f>
        <v>37000</v>
      </c>
    </row>
    <row r="78" spans="1:23" s="6" customFormat="1" ht="14.4" customHeight="1" x14ac:dyDescent="0.3">
      <c r="A78" s="3">
        <v>9</v>
      </c>
      <c r="B78" s="3" t="s">
        <v>44</v>
      </c>
      <c r="C78"/>
      <c r="D78" s="3"/>
    </row>
    <row r="79" spans="1:23" s="7" customFormat="1" ht="14.4" customHeight="1" x14ac:dyDescent="0.3">
      <c r="A79" s="7">
        <v>10</v>
      </c>
      <c r="B79" s="7" t="s">
        <v>3</v>
      </c>
      <c r="D79" s="7">
        <f>C$4*C$5*C69*C72*((100-C73)/100)/100/1000</f>
        <v>1517.25</v>
      </c>
      <c r="E79" s="7">
        <f>D79</f>
        <v>1517.25</v>
      </c>
      <c r="F79" s="7">
        <f t="shared" ref="F79:W79" si="43">E79</f>
        <v>1517.25</v>
      </c>
      <c r="G79" s="7">
        <f t="shared" si="43"/>
        <v>1517.25</v>
      </c>
      <c r="H79" s="7">
        <f t="shared" si="43"/>
        <v>1517.25</v>
      </c>
      <c r="I79" s="7">
        <f t="shared" si="43"/>
        <v>1517.25</v>
      </c>
      <c r="J79" s="7">
        <f t="shared" si="43"/>
        <v>1517.25</v>
      </c>
      <c r="K79" s="7">
        <f t="shared" si="43"/>
        <v>1517.25</v>
      </c>
      <c r="L79" s="7">
        <f t="shared" si="43"/>
        <v>1517.25</v>
      </c>
      <c r="M79" s="7">
        <f t="shared" si="43"/>
        <v>1517.25</v>
      </c>
      <c r="N79" s="7">
        <f t="shared" si="43"/>
        <v>1517.25</v>
      </c>
      <c r="O79" s="7">
        <f t="shared" si="43"/>
        <v>1517.25</v>
      </c>
      <c r="P79" s="7">
        <f t="shared" si="43"/>
        <v>1517.25</v>
      </c>
      <c r="Q79" s="7">
        <f t="shared" si="43"/>
        <v>1517.25</v>
      </c>
      <c r="R79" s="7">
        <f t="shared" si="43"/>
        <v>1517.25</v>
      </c>
      <c r="S79" s="7">
        <f t="shared" si="43"/>
        <v>1517.25</v>
      </c>
      <c r="T79" s="7">
        <f t="shared" si="43"/>
        <v>1517.25</v>
      </c>
      <c r="U79" s="7">
        <f t="shared" si="43"/>
        <v>1517.25</v>
      </c>
      <c r="V79" s="7">
        <f t="shared" si="43"/>
        <v>1517.25</v>
      </c>
      <c r="W79" s="7">
        <f t="shared" si="43"/>
        <v>1517.25</v>
      </c>
    </row>
    <row r="80" spans="1:23" s="6" customFormat="1" ht="14.4" customHeight="1" x14ac:dyDescent="0.3">
      <c r="B80" s="6" t="s">
        <v>4</v>
      </c>
      <c r="D80" s="6">
        <f>SUM(D77:D79)</f>
        <v>38517.25</v>
      </c>
      <c r="E80" s="6">
        <f t="shared" ref="E80:W80" si="44">SUM(E77:E79)</f>
        <v>1517.25</v>
      </c>
      <c r="F80" s="6">
        <f t="shared" si="44"/>
        <v>1517.25</v>
      </c>
      <c r="G80" s="6">
        <f t="shared" si="44"/>
        <v>1517.25</v>
      </c>
      <c r="H80" s="6">
        <f t="shared" si="44"/>
        <v>1517.25</v>
      </c>
      <c r="I80" s="6">
        <f t="shared" si="44"/>
        <v>1517.25</v>
      </c>
      <c r="J80" s="6">
        <f t="shared" si="44"/>
        <v>1517.25</v>
      </c>
      <c r="K80" s="6">
        <f t="shared" si="44"/>
        <v>1517.25</v>
      </c>
      <c r="L80" s="6">
        <f t="shared" si="44"/>
        <v>1517.25</v>
      </c>
      <c r="M80" s="6">
        <f t="shared" si="44"/>
        <v>1517.25</v>
      </c>
      <c r="N80" s="6">
        <f t="shared" si="44"/>
        <v>1517.25</v>
      </c>
      <c r="O80" s="6">
        <f t="shared" si="44"/>
        <v>1517.25</v>
      </c>
      <c r="P80" s="6">
        <f t="shared" si="44"/>
        <v>1517.25</v>
      </c>
      <c r="Q80" s="6">
        <f t="shared" si="44"/>
        <v>1517.25</v>
      </c>
      <c r="R80" s="6">
        <f t="shared" si="44"/>
        <v>1517.25</v>
      </c>
      <c r="S80" s="6">
        <f t="shared" si="44"/>
        <v>1517.25</v>
      </c>
      <c r="T80" s="6">
        <f t="shared" si="44"/>
        <v>1517.25</v>
      </c>
      <c r="U80" s="6">
        <f t="shared" si="44"/>
        <v>1517.25</v>
      </c>
      <c r="V80" s="6">
        <f t="shared" si="44"/>
        <v>1517.25</v>
      </c>
      <c r="W80" s="6">
        <f t="shared" si="44"/>
        <v>1517.25</v>
      </c>
    </row>
    <row r="81" spans="1:23" s="7" customFormat="1" ht="14.4" customHeight="1" x14ac:dyDescent="0.3">
      <c r="B81" s="7" t="s">
        <v>5</v>
      </c>
      <c r="D81" s="7">
        <f>D80</f>
        <v>38517.25</v>
      </c>
      <c r="E81" s="7">
        <f>D81+E80</f>
        <v>40034.5</v>
      </c>
      <c r="F81" s="7">
        <f t="shared" ref="F81" si="45">E81+F80</f>
        <v>41551.75</v>
      </c>
      <c r="G81" s="8">
        <f t="shared" ref="G81" si="46">F81+G80</f>
        <v>43069</v>
      </c>
      <c r="H81" s="8">
        <f t="shared" ref="H81" si="47">G81+H80</f>
        <v>44586.25</v>
      </c>
      <c r="I81" s="7">
        <f t="shared" ref="I81" si="48">H81+I80</f>
        <v>46103.5</v>
      </c>
      <c r="J81" s="7">
        <f t="shared" ref="J81" si="49">I81+J80</f>
        <v>47620.75</v>
      </c>
      <c r="K81" s="8">
        <f t="shared" ref="K81" si="50">J81+K80</f>
        <v>49138</v>
      </c>
      <c r="L81" s="7">
        <f t="shared" ref="L81" si="51">K81+L80</f>
        <v>50655.25</v>
      </c>
      <c r="M81" s="7">
        <f t="shared" ref="M81" si="52">L81+M80</f>
        <v>52172.5</v>
      </c>
      <c r="N81" s="7">
        <f t="shared" ref="N81" si="53">M81+N80</f>
        <v>53689.75</v>
      </c>
      <c r="O81" s="7">
        <f t="shared" ref="O81" si="54">N81+O80</f>
        <v>55207</v>
      </c>
      <c r="P81" s="7">
        <f t="shared" ref="P81" si="55">O81+P80</f>
        <v>56724.25</v>
      </c>
      <c r="Q81" s="7">
        <f t="shared" ref="Q81" si="56">P81+Q80</f>
        <v>58241.5</v>
      </c>
      <c r="R81" s="7">
        <f t="shared" ref="R81" si="57">Q81+R80</f>
        <v>59758.75</v>
      </c>
      <c r="S81" s="7">
        <f t="shared" ref="S81" si="58">R81+S80</f>
        <v>61276</v>
      </c>
      <c r="T81" s="7">
        <f t="shared" ref="T81" si="59">S81+T80</f>
        <v>62793.25</v>
      </c>
      <c r="U81" s="7">
        <f t="shared" ref="U81" si="60">T81+U80</f>
        <v>64310.5</v>
      </c>
      <c r="V81" s="7">
        <f t="shared" ref="V81" si="61">U81+V80</f>
        <v>65827.75</v>
      </c>
      <c r="W81" s="7">
        <f t="shared" ref="W81" si="62">V81+W80</f>
        <v>67345</v>
      </c>
    </row>
    <row r="82" spans="1:23" s="6" customFormat="1" ht="14.4" customHeight="1" x14ac:dyDescent="0.3">
      <c r="A82" s="6">
        <v>11</v>
      </c>
      <c r="B82" s="9" t="s">
        <v>58</v>
      </c>
      <c r="C82" s="9"/>
      <c r="D82" s="10">
        <f>NPV(0.06,D80:W80)</f>
        <v>52308.398346226604</v>
      </c>
      <c r="E82"/>
    </row>
    <row r="83" spans="1:23" s="6" customFormat="1" ht="14.4" customHeight="1" x14ac:dyDescent="0.3">
      <c r="A83" s="6">
        <v>12</v>
      </c>
      <c r="B83" s="6" t="s">
        <v>10</v>
      </c>
      <c r="D83" s="6">
        <f>W81/20</f>
        <v>3367.25</v>
      </c>
      <c r="E83" s="11"/>
    </row>
    <row r="84" spans="1:23" s="6" customFormat="1" ht="14.4" customHeight="1" x14ac:dyDescent="0.3">
      <c r="A84" s="6">
        <v>13</v>
      </c>
      <c r="B84" s="6" t="s">
        <v>11</v>
      </c>
      <c r="D84" s="12">
        <f>NPV(0.08,D80:W80)</f>
        <v>49155.843413211682</v>
      </c>
      <c r="E84" s="11"/>
    </row>
    <row r="85" spans="1:23" s="6" customFormat="1" ht="14.4" customHeight="1" x14ac:dyDescent="0.3">
      <c r="A85" s="6">
        <v>14</v>
      </c>
      <c r="B85" s="6" t="s">
        <v>12</v>
      </c>
      <c r="D85" s="12">
        <f>NPV(0.04,D80:W80)</f>
        <v>56196.845723825303</v>
      </c>
      <c r="E85" s="11"/>
    </row>
    <row r="86" spans="1:23" s="2" customFormat="1" ht="14.4" customHeight="1" x14ac:dyDescent="0.3"/>
    <row r="87" spans="1:23" s="4" customFormat="1" ht="14.4" customHeight="1" x14ac:dyDescent="0.3">
      <c r="A87" s="27" t="s">
        <v>67</v>
      </c>
      <c r="B87" s="28" t="s">
        <v>56</v>
      </c>
      <c r="C87" s="5"/>
    </row>
    <row r="88" spans="1:23" s="30" customFormat="1" ht="14.4" customHeight="1" x14ac:dyDescent="0.3">
      <c r="A88" s="29"/>
      <c r="B88" s="33" t="s">
        <v>47</v>
      </c>
      <c r="C88" s="34"/>
    </row>
    <row r="89" spans="1:23" s="6" customFormat="1" ht="14.4" customHeight="1" x14ac:dyDescent="0.3">
      <c r="A89" s="26">
        <v>3</v>
      </c>
      <c r="B89" s="26" t="s">
        <v>40</v>
      </c>
      <c r="C89" s="17">
        <v>100</v>
      </c>
      <c r="D89" s="6" t="s">
        <v>6</v>
      </c>
    </row>
    <row r="90" spans="1:23" s="6" customFormat="1" ht="14.4" customHeight="1" x14ac:dyDescent="0.3">
      <c r="A90" s="26">
        <v>4</v>
      </c>
      <c r="B90" s="26" t="s">
        <v>37</v>
      </c>
      <c r="C90" s="17">
        <v>250</v>
      </c>
      <c r="D90" s="3" t="s">
        <v>2</v>
      </c>
    </row>
    <row r="91" spans="1:23" s="6" customFormat="1" ht="14.4" customHeight="1" x14ac:dyDescent="0.3">
      <c r="A91" s="26">
        <v>5</v>
      </c>
      <c r="B91" s="3" t="s">
        <v>38</v>
      </c>
      <c r="C91" s="17">
        <v>120</v>
      </c>
      <c r="D91" s="3" t="s">
        <v>14</v>
      </c>
    </row>
    <row r="92" spans="1:23" s="6" customFormat="1" ht="14.4" customHeight="1" x14ac:dyDescent="0.3">
      <c r="A92" s="6">
        <v>6</v>
      </c>
      <c r="B92" s="3" t="s">
        <v>41</v>
      </c>
      <c r="C92" s="17">
        <v>30</v>
      </c>
      <c r="D92" s="3" t="s">
        <v>1</v>
      </c>
    </row>
    <row r="93" spans="1:23" s="6" customFormat="1" ht="14.4" customHeight="1" x14ac:dyDescent="0.3">
      <c r="A93" s="3">
        <v>7</v>
      </c>
      <c r="B93" s="3" t="s">
        <v>42</v>
      </c>
      <c r="C93" s="17">
        <v>15</v>
      </c>
      <c r="D93" s="3" t="s">
        <v>9</v>
      </c>
    </row>
    <row r="94" spans="1:23" s="6" customFormat="1" ht="7.8" customHeight="1" x14ac:dyDescent="0.3">
      <c r="A94" s="3"/>
      <c r="B94" s="3"/>
      <c r="C94"/>
      <c r="D94" s="3"/>
    </row>
    <row r="95" spans="1:23" s="6" customFormat="1" ht="14.4" customHeight="1" x14ac:dyDescent="0.3">
      <c r="A95" s="3"/>
      <c r="B95" s="3"/>
      <c r="C95"/>
      <c r="D95" s="32" t="s">
        <v>45</v>
      </c>
    </row>
    <row r="96" spans="1:23" s="6" customFormat="1" ht="14.4" customHeight="1" x14ac:dyDescent="0.3">
      <c r="A96" s="3"/>
      <c r="B96" s="31"/>
      <c r="C96" s="31"/>
      <c r="D96" s="4" t="s">
        <v>17</v>
      </c>
      <c r="E96" s="4" t="s">
        <v>18</v>
      </c>
      <c r="F96" s="4" t="s">
        <v>19</v>
      </c>
      <c r="G96" s="4" t="s">
        <v>20</v>
      </c>
      <c r="H96" s="4" t="s">
        <v>21</v>
      </c>
      <c r="I96" s="4" t="s">
        <v>22</v>
      </c>
      <c r="J96" s="4" t="s">
        <v>23</v>
      </c>
      <c r="K96" s="4" t="s">
        <v>24</v>
      </c>
      <c r="L96" s="4" t="s">
        <v>25</v>
      </c>
      <c r="M96" s="4" t="s">
        <v>26</v>
      </c>
      <c r="N96" s="4" t="s">
        <v>27</v>
      </c>
      <c r="O96" s="4" t="s">
        <v>28</v>
      </c>
      <c r="P96" s="4" t="s">
        <v>29</v>
      </c>
      <c r="Q96" s="4" t="s">
        <v>30</v>
      </c>
      <c r="R96" s="4" t="s">
        <v>31</v>
      </c>
      <c r="S96" s="4" t="s">
        <v>32</v>
      </c>
      <c r="T96" s="4" t="s">
        <v>33</v>
      </c>
      <c r="U96" s="4" t="s">
        <v>34</v>
      </c>
      <c r="V96" s="4" t="s">
        <v>35</v>
      </c>
      <c r="W96" s="4" t="s">
        <v>36</v>
      </c>
    </row>
    <row r="97" spans="1:23" s="6" customFormat="1" ht="14.4" customHeight="1" x14ac:dyDescent="0.3">
      <c r="A97" s="3">
        <v>8</v>
      </c>
      <c r="B97" s="3" t="s">
        <v>43</v>
      </c>
      <c r="C97"/>
      <c r="D97" s="3">
        <f>C89*(C90+C91)</f>
        <v>37000</v>
      </c>
    </row>
    <row r="98" spans="1:23" s="6" customFormat="1" ht="14.4" customHeight="1" x14ac:dyDescent="0.3">
      <c r="A98" s="3">
        <v>9</v>
      </c>
      <c r="B98" s="3" t="s">
        <v>44</v>
      </c>
      <c r="C98"/>
      <c r="D98" s="3"/>
    </row>
    <row r="99" spans="1:23" s="7" customFormat="1" ht="14.4" customHeight="1" x14ac:dyDescent="0.3">
      <c r="A99" s="7">
        <v>10</v>
      </c>
      <c r="B99" s="7" t="s">
        <v>3</v>
      </c>
      <c r="D99" s="7">
        <f>C$4*C$5*C89*C92*((100-C93)/100)/100/1000</f>
        <v>1517.25</v>
      </c>
      <c r="E99" s="7">
        <f>D99</f>
        <v>1517.25</v>
      </c>
      <c r="F99" s="7">
        <f t="shared" ref="F99" si="63">E99</f>
        <v>1517.25</v>
      </c>
      <c r="G99" s="7">
        <f t="shared" ref="G99" si="64">F99</f>
        <v>1517.25</v>
      </c>
      <c r="H99" s="7">
        <f t="shared" ref="H99" si="65">G99</f>
        <v>1517.25</v>
      </c>
      <c r="I99" s="7">
        <f t="shared" ref="I99" si="66">H99</f>
        <v>1517.25</v>
      </c>
      <c r="J99" s="7">
        <f t="shared" ref="J99" si="67">I99</f>
        <v>1517.25</v>
      </c>
      <c r="K99" s="7">
        <f t="shared" ref="K99" si="68">J99</f>
        <v>1517.25</v>
      </c>
      <c r="L99" s="7">
        <f t="shared" ref="L99" si="69">K99</f>
        <v>1517.25</v>
      </c>
      <c r="M99" s="7">
        <f t="shared" ref="M99" si="70">L99</f>
        <v>1517.25</v>
      </c>
      <c r="N99" s="7">
        <f t="shared" ref="N99" si="71">M99</f>
        <v>1517.25</v>
      </c>
      <c r="O99" s="7">
        <f t="shared" ref="O99" si="72">N99</f>
        <v>1517.25</v>
      </c>
      <c r="P99" s="7">
        <f t="shared" ref="P99" si="73">O99</f>
        <v>1517.25</v>
      </c>
      <c r="Q99" s="7">
        <f t="shared" ref="Q99" si="74">P99</f>
        <v>1517.25</v>
      </c>
      <c r="R99" s="7">
        <f t="shared" ref="R99" si="75">Q99</f>
        <v>1517.25</v>
      </c>
      <c r="S99" s="7">
        <f t="shared" ref="S99" si="76">R99</f>
        <v>1517.25</v>
      </c>
      <c r="T99" s="7">
        <f t="shared" ref="T99" si="77">S99</f>
        <v>1517.25</v>
      </c>
      <c r="U99" s="7">
        <f t="shared" ref="U99" si="78">T99</f>
        <v>1517.25</v>
      </c>
      <c r="V99" s="7">
        <f t="shared" ref="V99" si="79">U99</f>
        <v>1517.25</v>
      </c>
      <c r="W99" s="7">
        <f t="shared" ref="W99" si="80">V99</f>
        <v>1517.25</v>
      </c>
    </row>
    <row r="100" spans="1:23" s="6" customFormat="1" ht="14.4" customHeight="1" x14ac:dyDescent="0.3">
      <c r="B100" s="6" t="s">
        <v>4</v>
      </c>
      <c r="D100" s="6">
        <f>SUM(D97:D99)</f>
        <v>38517.25</v>
      </c>
      <c r="E100" s="6">
        <f t="shared" ref="E100:W100" si="81">SUM(E97:E99)</f>
        <v>1517.25</v>
      </c>
      <c r="F100" s="6">
        <f t="shared" si="81"/>
        <v>1517.25</v>
      </c>
      <c r="G100" s="6">
        <f t="shared" si="81"/>
        <v>1517.25</v>
      </c>
      <c r="H100" s="6">
        <f t="shared" si="81"/>
        <v>1517.25</v>
      </c>
      <c r="I100" s="6">
        <f t="shared" si="81"/>
        <v>1517.25</v>
      </c>
      <c r="J100" s="6">
        <f t="shared" si="81"/>
        <v>1517.25</v>
      </c>
      <c r="K100" s="6">
        <f t="shared" si="81"/>
        <v>1517.25</v>
      </c>
      <c r="L100" s="6">
        <f t="shared" si="81"/>
        <v>1517.25</v>
      </c>
      <c r="M100" s="6">
        <f t="shared" si="81"/>
        <v>1517.25</v>
      </c>
      <c r="N100" s="6">
        <f t="shared" si="81"/>
        <v>1517.25</v>
      </c>
      <c r="O100" s="6">
        <f t="shared" si="81"/>
        <v>1517.25</v>
      </c>
      <c r="P100" s="6">
        <f t="shared" si="81"/>
        <v>1517.25</v>
      </c>
      <c r="Q100" s="6">
        <f t="shared" si="81"/>
        <v>1517.25</v>
      </c>
      <c r="R100" s="6">
        <f t="shared" si="81"/>
        <v>1517.25</v>
      </c>
      <c r="S100" s="6">
        <f t="shared" si="81"/>
        <v>1517.25</v>
      </c>
      <c r="T100" s="6">
        <f t="shared" si="81"/>
        <v>1517.25</v>
      </c>
      <c r="U100" s="6">
        <f t="shared" si="81"/>
        <v>1517.25</v>
      </c>
      <c r="V100" s="6">
        <f t="shared" si="81"/>
        <v>1517.25</v>
      </c>
      <c r="W100" s="6">
        <f t="shared" si="81"/>
        <v>1517.25</v>
      </c>
    </row>
    <row r="101" spans="1:23" s="7" customFormat="1" ht="14.4" customHeight="1" x14ac:dyDescent="0.3">
      <c r="B101" s="7" t="s">
        <v>5</v>
      </c>
      <c r="D101" s="7">
        <f>D100</f>
        <v>38517.25</v>
      </c>
      <c r="E101" s="7">
        <f>D101+E100</f>
        <v>40034.5</v>
      </c>
      <c r="F101" s="7">
        <f t="shared" ref="F101" si="82">E101+F100</f>
        <v>41551.75</v>
      </c>
      <c r="G101" s="8">
        <f t="shared" ref="G101" si="83">F101+G100</f>
        <v>43069</v>
      </c>
      <c r="H101" s="8">
        <f t="shared" ref="H101" si="84">G101+H100</f>
        <v>44586.25</v>
      </c>
      <c r="I101" s="7">
        <f t="shared" ref="I101" si="85">H101+I100</f>
        <v>46103.5</v>
      </c>
      <c r="J101" s="7">
        <f t="shared" ref="J101" si="86">I101+J100</f>
        <v>47620.75</v>
      </c>
      <c r="K101" s="8">
        <f t="shared" ref="K101" si="87">J101+K100</f>
        <v>49138</v>
      </c>
      <c r="L101" s="7">
        <f t="shared" ref="L101" si="88">K101+L100</f>
        <v>50655.25</v>
      </c>
      <c r="M101" s="7">
        <f t="shared" ref="M101" si="89">L101+M100</f>
        <v>52172.5</v>
      </c>
      <c r="N101" s="7">
        <f t="shared" ref="N101" si="90">M101+N100</f>
        <v>53689.75</v>
      </c>
      <c r="O101" s="7">
        <f t="shared" ref="O101" si="91">N101+O100</f>
        <v>55207</v>
      </c>
      <c r="P101" s="7">
        <f t="shared" ref="P101" si="92">O101+P100</f>
        <v>56724.25</v>
      </c>
      <c r="Q101" s="7">
        <f t="shared" ref="Q101" si="93">P101+Q100</f>
        <v>58241.5</v>
      </c>
      <c r="R101" s="7">
        <f t="shared" ref="R101" si="94">Q101+R100</f>
        <v>59758.75</v>
      </c>
      <c r="S101" s="7">
        <f t="shared" ref="S101" si="95">R101+S100</f>
        <v>61276</v>
      </c>
      <c r="T101" s="7">
        <f t="shared" ref="T101" si="96">S101+T100</f>
        <v>62793.25</v>
      </c>
      <c r="U101" s="7">
        <f t="shared" ref="U101" si="97">T101+U100</f>
        <v>64310.5</v>
      </c>
      <c r="V101" s="7">
        <f t="shared" ref="V101" si="98">U101+V100</f>
        <v>65827.75</v>
      </c>
      <c r="W101" s="7">
        <f t="shared" ref="W101" si="99">V101+W100</f>
        <v>67345</v>
      </c>
    </row>
    <row r="102" spans="1:23" s="6" customFormat="1" ht="14.4" customHeight="1" x14ac:dyDescent="0.3">
      <c r="A102" s="6">
        <v>11</v>
      </c>
      <c r="B102" s="9" t="s">
        <v>58</v>
      </c>
      <c r="C102" s="9"/>
      <c r="D102" s="10">
        <f>NPV(0.06,D100:W100)</f>
        <v>52308.398346226604</v>
      </c>
      <c r="E102"/>
    </row>
    <row r="103" spans="1:23" s="6" customFormat="1" ht="14.4" customHeight="1" x14ac:dyDescent="0.3">
      <c r="A103" s="6">
        <v>12</v>
      </c>
      <c r="B103" s="6" t="s">
        <v>10</v>
      </c>
      <c r="D103" s="6">
        <f>W101/20</f>
        <v>3367.25</v>
      </c>
      <c r="E103" s="11"/>
    </row>
    <row r="104" spans="1:23" s="6" customFormat="1" ht="14.4" customHeight="1" x14ac:dyDescent="0.3">
      <c r="A104" s="6">
        <v>13</v>
      </c>
      <c r="B104" s="6" t="s">
        <v>11</v>
      </c>
      <c r="D104" s="12">
        <f>NPV(0.08,D100:W100)</f>
        <v>49155.843413211682</v>
      </c>
      <c r="E104" s="11"/>
    </row>
    <row r="105" spans="1:23" s="6" customFormat="1" ht="14.4" customHeight="1" x14ac:dyDescent="0.3">
      <c r="A105" s="6">
        <v>14</v>
      </c>
      <c r="B105" s="6" t="s">
        <v>12</v>
      </c>
      <c r="D105" s="12">
        <f>NPV(0.04,D100:W100)</f>
        <v>56196.845723825303</v>
      </c>
      <c r="E105" s="11"/>
    </row>
    <row r="106" spans="1:23" s="2" customFormat="1" ht="14.4" customHeight="1" x14ac:dyDescent="0.3"/>
    <row r="107" spans="1:23" s="4" customFormat="1" ht="14.4" customHeight="1" x14ac:dyDescent="0.3">
      <c r="A107" s="27" t="s">
        <v>68</v>
      </c>
      <c r="B107" s="28" t="s">
        <v>56</v>
      </c>
      <c r="C107" s="5"/>
    </row>
    <row r="108" spans="1:23" s="30" customFormat="1" ht="14.4" customHeight="1" x14ac:dyDescent="0.3">
      <c r="A108" s="29"/>
      <c r="B108" s="33" t="s">
        <v>47</v>
      </c>
      <c r="C108" s="34"/>
    </row>
    <row r="109" spans="1:23" s="6" customFormat="1" ht="14.4" customHeight="1" x14ac:dyDescent="0.3">
      <c r="A109" s="26">
        <v>3</v>
      </c>
      <c r="B109" s="26" t="s">
        <v>40</v>
      </c>
      <c r="C109" s="17">
        <v>100</v>
      </c>
      <c r="D109" s="6" t="s">
        <v>6</v>
      </c>
    </row>
    <row r="110" spans="1:23" s="6" customFormat="1" ht="14.4" customHeight="1" x14ac:dyDescent="0.3">
      <c r="A110" s="26">
        <v>4</v>
      </c>
      <c r="B110" s="26" t="s">
        <v>37</v>
      </c>
      <c r="C110" s="17">
        <v>250</v>
      </c>
      <c r="D110" s="3" t="s">
        <v>2</v>
      </c>
    </row>
    <row r="111" spans="1:23" s="6" customFormat="1" ht="14.4" customHeight="1" x14ac:dyDescent="0.3">
      <c r="A111" s="26">
        <v>5</v>
      </c>
      <c r="B111" s="3" t="s">
        <v>38</v>
      </c>
      <c r="C111" s="17">
        <v>120</v>
      </c>
      <c r="D111" s="3" t="s">
        <v>14</v>
      </c>
    </row>
    <row r="112" spans="1:23" s="6" customFormat="1" ht="14.4" customHeight="1" x14ac:dyDescent="0.3">
      <c r="A112" s="6">
        <v>6</v>
      </c>
      <c r="B112" s="3" t="s">
        <v>41</v>
      </c>
      <c r="C112" s="17">
        <v>30</v>
      </c>
      <c r="D112" s="3" t="s">
        <v>1</v>
      </c>
    </row>
    <row r="113" spans="1:23" s="6" customFormat="1" ht="14.4" customHeight="1" x14ac:dyDescent="0.3">
      <c r="A113" s="3">
        <v>7</v>
      </c>
      <c r="B113" s="3" t="s">
        <v>42</v>
      </c>
      <c r="C113" s="17">
        <v>15</v>
      </c>
      <c r="D113" s="3" t="s">
        <v>9</v>
      </c>
    </row>
    <row r="114" spans="1:23" s="6" customFormat="1" ht="7.8" customHeight="1" x14ac:dyDescent="0.3">
      <c r="A114" s="3"/>
      <c r="B114" s="3"/>
      <c r="C114"/>
      <c r="D114" s="3"/>
    </row>
    <row r="115" spans="1:23" s="6" customFormat="1" ht="14.4" customHeight="1" x14ac:dyDescent="0.3">
      <c r="A115" s="3"/>
      <c r="B115" s="3"/>
      <c r="C115"/>
      <c r="D115" s="32" t="s">
        <v>45</v>
      </c>
    </row>
    <row r="116" spans="1:23" s="6" customFormat="1" ht="14.4" customHeight="1" x14ac:dyDescent="0.3">
      <c r="A116" s="3"/>
      <c r="B116" s="31"/>
      <c r="C116" s="31"/>
      <c r="D116" s="4" t="s">
        <v>17</v>
      </c>
      <c r="E116" s="4" t="s">
        <v>18</v>
      </c>
      <c r="F116" s="4" t="s">
        <v>19</v>
      </c>
      <c r="G116" s="4" t="s">
        <v>20</v>
      </c>
      <c r="H116" s="4" t="s">
        <v>21</v>
      </c>
      <c r="I116" s="4" t="s">
        <v>22</v>
      </c>
      <c r="J116" s="4" t="s">
        <v>23</v>
      </c>
      <c r="K116" s="4" t="s">
        <v>24</v>
      </c>
      <c r="L116" s="4" t="s">
        <v>25</v>
      </c>
      <c r="M116" s="4" t="s">
        <v>26</v>
      </c>
      <c r="N116" s="4" t="s">
        <v>27</v>
      </c>
      <c r="O116" s="4" t="s">
        <v>28</v>
      </c>
      <c r="P116" s="4" t="s">
        <v>29</v>
      </c>
      <c r="Q116" s="4" t="s">
        <v>30</v>
      </c>
      <c r="R116" s="4" t="s">
        <v>31</v>
      </c>
      <c r="S116" s="4" t="s">
        <v>32</v>
      </c>
      <c r="T116" s="4" t="s">
        <v>33</v>
      </c>
      <c r="U116" s="4" t="s">
        <v>34</v>
      </c>
      <c r="V116" s="4" t="s">
        <v>35</v>
      </c>
      <c r="W116" s="4" t="s">
        <v>36</v>
      </c>
    </row>
    <row r="117" spans="1:23" s="6" customFormat="1" ht="14.4" customHeight="1" x14ac:dyDescent="0.3">
      <c r="A117" s="3">
        <v>8</v>
      </c>
      <c r="B117" s="3" t="s">
        <v>43</v>
      </c>
      <c r="C117"/>
      <c r="D117" s="3">
        <f>C109*(C110+C111)</f>
        <v>37000</v>
      </c>
    </row>
    <row r="118" spans="1:23" s="6" customFormat="1" ht="14.4" customHeight="1" x14ac:dyDescent="0.3">
      <c r="A118" s="3">
        <v>9</v>
      </c>
      <c r="B118" s="3" t="s">
        <v>44</v>
      </c>
      <c r="C118"/>
      <c r="D118" s="3"/>
    </row>
    <row r="119" spans="1:23" s="7" customFormat="1" ht="14.4" customHeight="1" x14ac:dyDescent="0.3">
      <c r="A119" s="7">
        <v>10</v>
      </c>
      <c r="B119" s="7" t="s">
        <v>3</v>
      </c>
      <c r="D119" s="7">
        <f>C$4*C$5*C109*C112*((100-C113)/100)/100/1000</f>
        <v>1517.25</v>
      </c>
      <c r="E119" s="7">
        <f>D119</f>
        <v>1517.25</v>
      </c>
      <c r="F119" s="7">
        <f t="shared" ref="F119" si="100">E119</f>
        <v>1517.25</v>
      </c>
      <c r="G119" s="7">
        <f t="shared" ref="G119" si="101">F119</f>
        <v>1517.25</v>
      </c>
      <c r="H119" s="7">
        <f t="shared" ref="H119" si="102">G119</f>
        <v>1517.25</v>
      </c>
      <c r="I119" s="7">
        <f t="shared" ref="I119" si="103">H119</f>
        <v>1517.25</v>
      </c>
      <c r="J119" s="7">
        <f t="shared" ref="J119" si="104">I119</f>
        <v>1517.25</v>
      </c>
      <c r="K119" s="7">
        <f t="shared" ref="K119" si="105">J119</f>
        <v>1517.25</v>
      </c>
      <c r="L119" s="7">
        <f t="shared" ref="L119" si="106">K119</f>
        <v>1517.25</v>
      </c>
      <c r="M119" s="7">
        <f t="shared" ref="M119" si="107">L119</f>
        <v>1517.25</v>
      </c>
      <c r="N119" s="7">
        <f t="shared" ref="N119" si="108">M119</f>
        <v>1517.25</v>
      </c>
      <c r="O119" s="7">
        <f t="shared" ref="O119" si="109">N119</f>
        <v>1517.25</v>
      </c>
      <c r="P119" s="7">
        <f t="shared" ref="P119" si="110">O119</f>
        <v>1517.25</v>
      </c>
      <c r="Q119" s="7">
        <f t="shared" ref="Q119" si="111">P119</f>
        <v>1517.25</v>
      </c>
      <c r="R119" s="7">
        <f t="shared" ref="R119" si="112">Q119</f>
        <v>1517.25</v>
      </c>
      <c r="S119" s="7">
        <f t="shared" ref="S119" si="113">R119</f>
        <v>1517.25</v>
      </c>
      <c r="T119" s="7">
        <f t="shared" ref="T119" si="114">S119</f>
        <v>1517.25</v>
      </c>
      <c r="U119" s="7">
        <f t="shared" ref="U119" si="115">T119</f>
        <v>1517.25</v>
      </c>
      <c r="V119" s="7">
        <f t="shared" ref="V119" si="116">U119</f>
        <v>1517.25</v>
      </c>
      <c r="W119" s="7">
        <f t="shared" ref="W119" si="117">V119</f>
        <v>1517.25</v>
      </c>
    </row>
    <row r="120" spans="1:23" s="6" customFormat="1" ht="14.4" customHeight="1" x14ac:dyDescent="0.3">
      <c r="B120" s="6" t="s">
        <v>4</v>
      </c>
      <c r="D120" s="6">
        <f>SUM(D117:D119)</f>
        <v>38517.25</v>
      </c>
      <c r="E120" s="6">
        <f t="shared" ref="E120:W120" si="118">SUM(E117:E119)</f>
        <v>1517.25</v>
      </c>
      <c r="F120" s="6">
        <f t="shared" si="118"/>
        <v>1517.25</v>
      </c>
      <c r="G120" s="6">
        <f t="shared" si="118"/>
        <v>1517.25</v>
      </c>
      <c r="H120" s="6">
        <f t="shared" si="118"/>
        <v>1517.25</v>
      </c>
      <c r="I120" s="6">
        <f t="shared" si="118"/>
        <v>1517.25</v>
      </c>
      <c r="J120" s="6">
        <f t="shared" si="118"/>
        <v>1517.25</v>
      </c>
      <c r="K120" s="6">
        <f t="shared" si="118"/>
        <v>1517.25</v>
      </c>
      <c r="L120" s="6">
        <f t="shared" si="118"/>
        <v>1517.25</v>
      </c>
      <c r="M120" s="6">
        <f t="shared" si="118"/>
        <v>1517.25</v>
      </c>
      <c r="N120" s="6">
        <f t="shared" si="118"/>
        <v>1517.25</v>
      </c>
      <c r="O120" s="6">
        <f t="shared" si="118"/>
        <v>1517.25</v>
      </c>
      <c r="P120" s="6">
        <f t="shared" si="118"/>
        <v>1517.25</v>
      </c>
      <c r="Q120" s="6">
        <f t="shared" si="118"/>
        <v>1517.25</v>
      </c>
      <c r="R120" s="6">
        <f t="shared" si="118"/>
        <v>1517.25</v>
      </c>
      <c r="S120" s="6">
        <f t="shared" si="118"/>
        <v>1517.25</v>
      </c>
      <c r="T120" s="6">
        <f t="shared" si="118"/>
        <v>1517.25</v>
      </c>
      <c r="U120" s="6">
        <f t="shared" si="118"/>
        <v>1517.25</v>
      </c>
      <c r="V120" s="6">
        <f t="shared" si="118"/>
        <v>1517.25</v>
      </c>
      <c r="W120" s="6">
        <f t="shared" si="118"/>
        <v>1517.25</v>
      </c>
    </row>
    <row r="121" spans="1:23" s="7" customFormat="1" ht="14.4" customHeight="1" x14ac:dyDescent="0.3">
      <c r="B121" s="7" t="s">
        <v>5</v>
      </c>
      <c r="D121" s="7">
        <f>D120</f>
        <v>38517.25</v>
      </c>
      <c r="E121" s="7">
        <f>D121+E120</f>
        <v>40034.5</v>
      </c>
      <c r="F121" s="7">
        <f t="shared" ref="F121" si="119">E121+F120</f>
        <v>41551.75</v>
      </c>
      <c r="G121" s="8">
        <f t="shared" ref="G121" si="120">F121+G120</f>
        <v>43069</v>
      </c>
      <c r="H121" s="8">
        <f t="shared" ref="H121" si="121">G121+H120</f>
        <v>44586.25</v>
      </c>
      <c r="I121" s="7">
        <f t="shared" ref="I121" si="122">H121+I120</f>
        <v>46103.5</v>
      </c>
      <c r="J121" s="7">
        <f t="shared" ref="J121" si="123">I121+J120</f>
        <v>47620.75</v>
      </c>
      <c r="K121" s="8">
        <f t="shared" ref="K121" si="124">J121+K120</f>
        <v>49138</v>
      </c>
      <c r="L121" s="7">
        <f t="shared" ref="L121" si="125">K121+L120</f>
        <v>50655.25</v>
      </c>
      <c r="M121" s="7">
        <f t="shared" ref="M121" si="126">L121+M120</f>
        <v>52172.5</v>
      </c>
      <c r="N121" s="7">
        <f t="shared" ref="N121" si="127">M121+N120</f>
        <v>53689.75</v>
      </c>
      <c r="O121" s="7">
        <f t="shared" ref="O121" si="128">N121+O120</f>
        <v>55207</v>
      </c>
      <c r="P121" s="7">
        <f t="shared" ref="P121" si="129">O121+P120</f>
        <v>56724.25</v>
      </c>
      <c r="Q121" s="7">
        <f t="shared" ref="Q121" si="130">P121+Q120</f>
        <v>58241.5</v>
      </c>
      <c r="R121" s="7">
        <f t="shared" ref="R121" si="131">Q121+R120</f>
        <v>59758.75</v>
      </c>
      <c r="S121" s="7">
        <f t="shared" ref="S121" si="132">R121+S120</f>
        <v>61276</v>
      </c>
      <c r="T121" s="7">
        <f t="shared" ref="T121" si="133">S121+T120</f>
        <v>62793.25</v>
      </c>
      <c r="U121" s="7">
        <f t="shared" ref="U121" si="134">T121+U120</f>
        <v>64310.5</v>
      </c>
      <c r="V121" s="7">
        <f t="shared" ref="V121" si="135">U121+V120</f>
        <v>65827.75</v>
      </c>
      <c r="W121" s="7">
        <f t="shared" ref="W121" si="136">V121+W120</f>
        <v>67345</v>
      </c>
    </row>
    <row r="122" spans="1:23" s="6" customFormat="1" ht="14.4" customHeight="1" x14ac:dyDescent="0.3">
      <c r="A122" s="6">
        <v>11</v>
      </c>
      <c r="B122" s="9" t="s">
        <v>58</v>
      </c>
      <c r="C122" s="9"/>
      <c r="D122" s="10">
        <f>NPV(0.06,D120:W120)</f>
        <v>52308.398346226604</v>
      </c>
      <c r="E122"/>
    </row>
    <row r="123" spans="1:23" s="6" customFormat="1" ht="14.4" customHeight="1" x14ac:dyDescent="0.3">
      <c r="A123" s="6">
        <v>12</v>
      </c>
      <c r="B123" s="6" t="s">
        <v>10</v>
      </c>
      <c r="D123" s="6">
        <f>W121/20</f>
        <v>3367.25</v>
      </c>
      <c r="E123" s="11"/>
    </row>
    <row r="124" spans="1:23" s="6" customFormat="1" ht="14.4" customHeight="1" x14ac:dyDescent="0.3">
      <c r="A124" s="6">
        <v>13</v>
      </c>
      <c r="B124" s="6" t="s">
        <v>11</v>
      </c>
      <c r="D124" s="12">
        <f>NPV(0.08,D120:W120)</f>
        <v>49155.843413211682</v>
      </c>
      <c r="E124" s="11"/>
    </row>
    <row r="125" spans="1:23" s="6" customFormat="1" ht="14.4" customHeight="1" x14ac:dyDescent="0.3">
      <c r="A125" s="6">
        <v>14</v>
      </c>
      <c r="B125" s="6" t="s">
        <v>12</v>
      </c>
      <c r="D125" s="12">
        <f>NPV(0.04,D120:W120)</f>
        <v>56196.845723825303</v>
      </c>
      <c r="E125" s="11"/>
    </row>
    <row r="126" spans="1:23" s="2" customFormat="1" ht="14.4" customHeight="1" x14ac:dyDescent="0.3"/>
    <row r="127" spans="1:23" s="4" customFormat="1" ht="14.4" customHeight="1" x14ac:dyDescent="0.3">
      <c r="A127" s="27" t="s">
        <v>69</v>
      </c>
      <c r="B127" s="28" t="s">
        <v>56</v>
      </c>
      <c r="C127" s="5"/>
    </row>
    <row r="128" spans="1:23" s="30" customFormat="1" ht="14.4" customHeight="1" x14ac:dyDescent="0.3">
      <c r="A128" s="29"/>
      <c r="B128" s="33" t="s">
        <v>47</v>
      </c>
      <c r="C128" s="34"/>
    </row>
    <row r="129" spans="1:23" s="6" customFormat="1" ht="14.4" customHeight="1" x14ac:dyDescent="0.3">
      <c r="A129" s="26">
        <v>3</v>
      </c>
      <c r="B129" s="26" t="s">
        <v>40</v>
      </c>
      <c r="C129" s="17">
        <v>100</v>
      </c>
      <c r="D129" s="6" t="s">
        <v>6</v>
      </c>
    </row>
    <row r="130" spans="1:23" s="6" customFormat="1" ht="14.4" customHeight="1" x14ac:dyDescent="0.3">
      <c r="A130" s="26">
        <v>4</v>
      </c>
      <c r="B130" s="26" t="s">
        <v>37</v>
      </c>
      <c r="C130" s="17">
        <v>250</v>
      </c>
      <c r="D130" s="3" t="s">
        <v>2</v>
      </c>
    </row>
    <row r="131" spans="1:23" s="6" customFormat="1" ht="14.4" customHeight="1" x14ac:dyDescent="0.3">
      <c r="A131" s="26">
        <v>5</v>
      </c>
      <c r="B131" s="3" t="s">
        <v>38</v>
      </c>
      <c r="C131" s="17">
        <v>120</v>
      </c>
      <c r="D131" s="3" t="s">
        <v>14</v>
      </c>
    </row>
    <row r="132" spans="1:23" s="6" customFormat="1" ht="14.4" customHeight="1" x14ac:dyDescent="0.3">
      <c r="A132" s="6">
        <v>6</v>
      </c>
      <c r="B132" s="3" t="s">
        <v>41</v>
      </c>
      <c r="C132" s="17">
        <v>30</v>
      </c>
      <c r="D132" s="3" t="s">
        <v>1</v>
      </c>
    </row>
    <row r="133" spans="1:23" s="6" customFormat="1" ht="14.4" customHeight="1" x14ac:dyDescent="0.3">
      <c r="A133" s="3">
        <v>7</v>
      </c>
      <c r="B133" s="3" t="s">
        <v>42</v>
      </c>
      <c r="C133" s="17">
        <v>15</v>
      </c>
      <c r="D133" s="3" t="s">
        <v>9</v>
      </c>
    </row>
    <row r="134" spans="1:23" s="6" customFormat="1" ht="7.8" customHeight="1" x14ac:dyDescent="0.3">
      <c r="A134" s="3"/>
      <c r="B134" s="3"/>
      <c r="C134"/>
      <c r="D134" s="3"/>
    </row>
    <row r="135" spans="1:23" s="6" customFormat="1" ht="14.4" customHeight="1" x14ac:dyDescent="0.3">
      <c r="A135" s="3"/>
      <c r="B135" s="3"/>
      <c r="C135"/>
      <c r="D135" s="32" t="s">
        <v>45</v>
      </c>
    </row>
    <row r="136" spans="1:23" s="6" customFormat="1" ht="14.4" customHeight="1" x14ac:dyDescent="0.3">
      <c r="A136" s="3"/>
      <c r="B136" s="31"/>
      <c r="C136" s="31"/>
      <c r="D136" s="4" t="s">
        <v>17</v>
      </c>
      <c r="E136" s="4" t="s">
        <v>18</v>
      </c>
      <c r="F136" s="4" t="s">
        <v>19</v>
      </c>
      <c r="G136" s="4" t="s">
        <v>20</v>
      </c>
      <c r="H136" s="4" t="s">
        <v>21</v>
      </c>
      <c r="I136" s="4" t="s">
        <v>22</v>
      </c>
      <c r="J136" s="4" t="s">
        <v>23</v>
      </c>
      <c r="K136" s="4" t="s">
        <v>24</v>
      </c>
      <c r="L136" s="4" t="s">
        <v>25</v>
      </c>
      <c r="M136" s="4" t="s">
        <v>26</v>
      </c>
      <c r="N136" s="4" t="s">
        <v>27</v>
      </c>
      <c r="O136" s="4" t="s">
        <v>28</v>
      </c>
      <c r="P136" s="4" t="s">
        <v>29</v>
      </c>
      <c r="Q136" s="4" t="s">
        <v>30</v>
      </c>
      <c r="R136" s="4" t="s">
        <v>31</v>
      </c>
      <c r="S136" s="4" t="s">
        <v>32</v>
      </c>
      <c r="T136" s="4" t="s">
        <v>33</v>
      </c>
      <c r="U136" s="4" t="s">
        <v>34</v>
      </c>
      <c r="V136" s="4" t="s">
        <v>35</v>
      </c>
      <c r="W136" s="4" t="s">
        <v>36</v>
      </c>
    </row>
    <row r="137" spans="1:23" s="6" customFormat="1" ht="14.4" customHeight="1" x14ac:dyDescent="0.3">
      <c r="A137" s="3">
        <v>8</v>
      </c>
      <c r="B137" s="3" t="s">
        <v>43</v>
      </c>
      <c r="C137"/>
      <c r="D137" s="3">
        <f>C129*(C130+C131)</f>
        <v>37000</v>
      </c>
    </row>
    <row r="138" spans="1:23" s="6" customFormat="1" ht="14.4" customHeight="1" x14ac:dyDescent="0.3">
      <c r="A138" s="3">
        <v>9</v>
      </c>
      <c r="B138" s="3" t="s">
        <v>44</v>
      </c>
      <c r="C138"/>
      <c r="D138" s="3"/>
    </row>
    <row r="139" spans="1:23" s="7" customFormat="1" ht="14.4" customHeight="1" x14ac:dyDescent="0.3">
      <c r="A139" s="7">
        <v>10</v>
      </c>
      <c r="B139" s="7" t="s">
        <v>3</v>
      </c>
      <c r="D139" s="7">
        <f>C$4*C$5*C129*C132*((100-C133)/100)/100/1000</f>
        <v>1517.25</v>
      </c>
      <c r="E139" s="7">
        <f>D139</f>
        <v>1517.25</v>
      </c>
      <c r="F139" s="7">
        <f t="shared" ref="F139" si="137">E139</f>
        <v>1517.25</v>
      </c>
      <c r="G139" s="7">
        <f t="shared" ref="G139" si="138">F139</f>
        <v>1517.25</v>
      </c>
      <c r="H139" s="7">
        <f t="shared" ref="H139" si="139">G139</f>
        <v>1517.25</v>
      </c>
      <c r="I139" s="7">
        <f t="shared" ref="I139" si="140">H139</f>
        <v>1517.25</v>
      </c>
      <c r="J139" s="7">
        <f t="shared" ref="J139" si="141">I139</f>
        <v>1517.25</v>
      </c>
      <c r="K139" s="7">
        <f t="shared" ref="K139" si="142">J139</f>
        <v>1517.25</v>
      </c>
      <c r="L139" s="7">
        <f t="shared" ref="L139" si="143">K139</f>
        <v>1517.25</v>
      </c>
      <c r="M139" s="7">
        <f t="shared" ref="M139" si="144">L139</f>
        <v>1517.25</v>
      </c>
      <c r="N139" s="7">
        <f t="shared" ref="N139" si="145">M139</f>
        <v>1517.25</v>
      </c>
      <c r="O139" s="7">
        <f t="shared" ref="O139" si="146">N139</f>
        <v>1517.25</v>
      </c>
      <c r="P139" s="7">
        <f t="shared" ref="P139" si="147">O139</f>
        <v>1517.25</v>
      </c>
      <c r="Q139" s="7">
        <f t="shared" ref="Q139" si="148">P139</f>
        <v>1517.25</v>
      </c>
      <c r="R139" s="7">
        <f t="shared" ref="R139" si="149">Q139</f>
        <v>1517.25</v>
      </c>
      <c r="S139" s="7">
        <f t="shared" ref="S139" si="150">R139</f>
        <v>1517.25</v>
      </c>
      <c r="T139" s="7">
        <f t="shared" ref="T139" si="151">S139</f>
        <v>1517.25</v>
      </c>
      <c r="U139" s="7">
        <f t="shared" ref="U139" si="152">T139</f>
        <v>1517.25</v>
      </c>
      <c r="V139" s="7">
        <f t="shared" ref="V139" si="153">U139</f>
        <v>1517.25</v>
      </c>
      <c r="W139" s="7">
        <f t="shared" ref="W139" si="154">V139</f>
        <v>1517.25</v>
      </c>
    </row>
    <row r="140" spans="1:23" s="6" customFormat="1" ht="14.4" customHeight="1" x14ac:dyDescent="0.3">
      <c r="B140" s="6" t="s">
        <v>4</v>
      </c>
      <c r="D140" s="6">
        <f>SUM(D137:D139)</f>
        <v>38517.25</v>
      </c>
      <c r="E140" s="6">
        <f t="shared" ref="E140:W140" si="155">SUM(E137:E139)</f>
        <v>1517.25</v>
      </c>
      <c r="F140" s="6">
        <f t="shared" si="155"/>
        <v>1517.25</v>
      </c>
      <c r="G140" s="6">
        <f t="shared" si="155"/>
        <v>1517.25</v>
      </c>
      <c r="H140" s="6">
        <f t="shared" si="155"/>
        <v>1517.25</v>
      </c>
      <c r="I140" s="6">
        <f t="shared" si="155"/>
        <v>1517.25</v>
      </c>
      <c r="J140" s="6">
        <f t="shared" si="155"/>
        <v>1517.25</v>
      </c>
      <c r="K140" s="6">
        <f t="shared" si="155"/>
        <v>1517.25</v>
      </c>
      <c r="L140" s="6">
        <f t="shared" si="155"/>
        <v>1517.25</v>
      </c>
      <c r="M140" s="6">
        <f t="shared" si="155"/>
        <v>1517.25</v>
      </c>
      <c r="N140" s="6">
        <f t="shared" si="155"/>
        <v>1517.25</v>
      </c>
      <c r="O140" s="6">
        <f t="shared" si="155"/>
        <v>1517.25</v>
      </c>
      <c r="P140" s="6">
        <f t="shared" si="155"/>
        <v>1517.25</v>
      </c>
      <c r="Q140" s="6">
        <f t="shared" si="155"/>
        <v>1517.25</v>
      </c>
      <c r="R140" s="6">
        <f t="shared" si="155"/>
        <v>1517.25</v>
      </c>
      <c r="S140" s="6">
        <f t="shared" si="155"/>
        <v>1517.25</v>
      </c>
      <c r="T140" s="6">
        <f t="shared" si="155"/>
        <v>1517.25</v>
      </c>
      <c r="U140" s="6">
        <f t="shared" si="155"/>
        <v>1517.25</v>
      </c>
      <c r="V140" s="6">
        <f t="shared" si="155"/>
        <v>1517.25</v>
      </c>
      <c r="W140" s="6">
        <f t="shared" si="155"/>
        <v>1517.25</v>
      </c>
    </row>
    <row r="141" spans="1:23" s="7" customFormat="1" ht="14.4" customHeight="1" x14ac:dyDescent="0.3">
      <c r="B141" s="7" t="s">
        <v>5</v>
      </c>
      <c r="D141" s="7">
        <f>D140</f>
        <v>38517.25</v>
      </c>
      <c r="E141" s="7">
        <f>D141+E140</f>
        <v>40034.5</v>
      </c>
      <c r="F141" s="7">
        <f t="shared" ref="F141" si="156">E141+F140</f>
        <v>41551.75</v>
      </c>
      <c r="G141" s="8">
        <f t="shared" ref="G141" si="157">F141+G140</f>
        <v>43069</v>
      </c>
      <c r="H141" s="8">
        <f t="shared" ref="H141" si="158">G141+H140</f>
        <v>44586.25</v>
      </c>
      <c r="I141" s="7">
        <f t="shared" ref="I141" si="159">H141+I140</f>
        <v>46103.5</v>
      </c>
      <c r="J141" s="7">
        <f t="shared" ref="J141" si="160">I141+J140</f>
        <v>47620.75</v>
      </c>
      <c r="K141" s="8">
        <f t="shared" ref="K141" si="161">J141+K140</f>
        <v>49138</v>
      </c>
      <c r="L141" s="7">
        <f t="shared" ref="L141" si="162">K141+L140</f>
        <v>50655.25</v>
      </c>
      <c r="M141" s="7">
        <f t="shared" ref="M141" si="163">L141+M140</f>
        <v>52172.5</v>
      </c>
      <c r="N141" s="7">
        <f t="shared" ref="N141" si="164">M141+N140</f>
        <v>53689.75</v>
      </c>
      <c r="O141" s="7">
        <f t="shared" ref="O141" si="165">N141+O140</f>
        <v>55207</v>
      </c>
      <c r="P141" s="7">
        <f t="shared" ref="P141" si="166">O141+P140</f>
        <v>56724.25</v>
      </c>
      <c r="Q141" s="7">
        <f t="shared" ref="Q141" si="167">P141+Q140</f>
        <v>58241.5</v>
      </c>
      <c r="R141" s="7">
        <f t="shared" ref="R141" si="168">Q141+R140</f>
        <v>59758.75</v>
      </c>
      <c r="S141" s="7">
        <f t="shared" ref="S141" si="169">R141+S140</f>
        <v>61276</v>
      </c>
      <c r="T141" s="7">
        <f t="shared" ref="T141" si="170">S141+T140</f>
        <v>62793.25</v>
      </c>
      <c r="U141" s="7">
        <f t="shared" ref="U141" si="171">T141+U140</f>
        <v>64310.5</v>
      </c>
      <c r="V141" s="7">
        <f t="shared" ref="V141" si="172">U141+V140</f>
        <v>65827.75</v>
      </c>
      <c r="W141" s="7">
        <f t="shared" ref="W141" si="173">V141+W140</f>
        <v>67345</v>
      </c>
    </row>
    <row r="142" spans="1:23" s="6" customFormat="1" ht="14.4" customHeight="1" x14ac:dyDescent="0.3">
      <c r="A142" s="6">
        <v>11</v>
      </c>
      <c r="B142" s="9" t="s">
        <v>58</v>
      </c>
      <c r="C142" s="9"/>
      <c r="D142" s="10">
        <f>NPV(0.06,D140:W140)</f>
        <v>52308.398346226604</v>
      </c>
      <c r="E142"/>
    </row>
    <row r="143" spans="1:23" s="6" customFormat="1" ht="14.4" customHeight="1" x14ac:dyDescent="0.3">
      <c r="A143" s="6">
        <v>12</v>
      </c>
      <c r="B143" s="6" t="s">
        <v>10</v>
      </c>
      <c r="D143" s="6">
        <f>W141/20</f>
        <v>3367.25</v>
      </c>
      <c r="E143" s="11"/>
    </row>
    <row r="144" spans="1:23" s="6" customFormat="1" ht="14.4" customHeight="1" x14ac:dyDescent="0.3">
      <c r="A144" s="6">
        <v>13</v>
      </c>
      <c r="B144" s="6" t="s">
        <v>11</v>
      </c>
      <c r="D144" s="12">
        <f>NPV(0.08,D140:W140)</f>
        <v>49155.843413211682</v>
      </c>
      <c r="E144" s="11"/>
    </row>
    <row r="145" spans="1:23" s="6" customFormat="1" ht="14.4" customHeight="1" x14ac:dyDescent="0.3">
      <c r="A145" s="6">
        <v>14</v>
      </c>
      <c r="B145" s="6" t="s">
        <v>12</v>
      </c>
      <c r="D145" s="12">
        <f>NPV(0.04,D140:W140)</f>
        <v>56196.845723825303</v>
      </c>
      <c r="E145" s="11"/>
    </row>
    <row r="146" spans="1:23" s="2" customFormat="1" ht="14.4" customHeight="1" x14ac:dyDescent="0.3"/>
    <row r="147" spans="1:23" s="4" customFormat="1" ht="14.4" customHeight="1" x14ac:dyDescent="0.3">
      <c r="A147" s="27" t="s">
        <v>70</v>
      </c>
      <c r="B147" s="28" t="s">
        <v>56</v>
      </c>
      <c r="C147" s="5"/>
    </row>
    <row r="148" spans="1:23" s="30" customFormat="1" ht="14.4" customHeight="1" x14ac:dyDescent="0.3">
      <c r="A148" s="29"/>
      <c r="B148" s="33" t="s">
        <v>47</v>
      </c>
      <c r="C148" s="34"/>
    </row>
    <row r="149" spans="1:23" s="6" customFormat="1" ht="14.4" customHeight="1" x14ac:dyDescent="0.3">
      <c r="A149" s="26">
        <v>3</v>
      </c>
      <c r="B149" s="26" t="s">
        <v>40</v>
      </c>
      <c r="C149" s="17">
        <v>100</v>
      </c>
      <c r="D149" s="6" t="s">
        <v>6</v>
      </c>
    </row>
    <row r="150" spans="1:23" s="6" customFormat="1" ht="14.4" customHeight="1" x14ac:dyDescent="0.3">
      <c r="A150" s="26">
        <v>4</v>
      </c>
      <c r="B150" s="26" t="s">
        <v>37</v>
      </c>
      <c r="C150" s="17">
        <v>250</v>
      </c>
      <c r="D150" s="3" t="s">
        <v>2</v>
      </c>
    </row>
    <row r="151" spans="1:23" s="6" customFormat="1" ht="14.4" customHeight="1" x14ac:dyDescent="0.3">
      <c r="A151" s="26">
        <v>5</v>
      </c>
      <c r="B151" s="3" t="s">
        <v>38</v>
      </c>
      <c r="C151" s="17">
        <v>120</v>
      </c>
      <c r="D151" s="3" t="s">
        <v>14</v>
      </c>
    </row>
    <row r="152" spans="1:23" s="6" customFormat="1" ht="14.4" customHeight="1" x14ac:dyDescent="0.3">
      <c r="A152" s="6">
        <v>6</v>
      </c>
      <c r="B152" s="3" t="s">
        <v>41</v>
      </c>
      <c r="C152" s="17">
        <v>30</v>
      </c>
      <c r="D152" s="3" t="s">
        <v>1</v>
      </c>
    </row>
    <row r="153" spans="1:23" s="6" customFormat="1" ht="14.4" customHeight="1" x14ac:dyDescent="0.3">
      <c r="A153" s="3">
        <v>7</v>
      </c>
      <c r="B153" s="3" t="s">
        <v>42</v>
      </c>
      <c r="C153" s="17">
        <v>15</v>
      </c>
      <c r="D153" s="3" t="s">
        <v>9</v>
      </c>
    </row>
    <row r="154" spans="1:23" s="6" customFormat="1" ht="7.8" customHeight="1" x14ac:dyDescent="0.3">
      <c r="A154" s="3"/>
      <c r="B154" s="3"/>
      <c r="C154"/>
      <c r="D154" s="3"/>
    </row>
    <row r="155" spans="1:23" s="6" customFormat="1" ht="14.4" customHeight="1" x14ac:dyDescent="0.3">
      <c r="A155" s="3"/>
      <c r="B155" s="3"/>
      <c r="C155"/>
      <c r="D155" s="32" t="s">
        <v>45</v>
      </c>
    </row>
    <row r="156" spans="1:23" s="6" customFormat="1" ht="14.4" customHeight="1" x14ac:dyDescent="0.3">
      <c r="A156" s="3"/>
      <c r="B156" s="31"/>
      <c r="C156" s="31"/>
      <c r="D156" s="4" t="s">
        <v>17</v>
      </c>
      <c r="E156" s="4" t="s">
        <v>18</v>
      </c>
      <c r="F156" s="4" t="s">
        <v>19</v>
      </c>
      <c r="G156" s="4" t="s">
        <v>20</v>
      </c>
      <c r="H156" s="4" t="s">
        <v>21</v>
      </c>
      <c r="I156" s="4" t="s">
        <v>22</v>
      </c>
      <c r="J156" s="4" t="s">
        <v>23</v>
      </c>
      <c r="K156" s="4" t="s">
        <v>24</v>
      </c>
      <c r="L156" s="4" t="s">
        <v>25</v>
      </c>
      <c r="M156" s="4" t="s">
        <v>26</v>
      </c>
      <c r="N156" s="4" t="s">
        <v>27</v>
      </c>
      <c r="O156" s="4" t="s">
        <v>28</v>
      </c>
      <c r="P156" s="4" t="s">
        <v>29</v>
      </c>
      <c r="Q156" s="4" t="s">
        <v>30</v>
      </c>
      <c r="R156" s="4" t="s">
        <v>31</v>
      </c>
      <c r="S156" s="4" t="s">
        <v>32</v>
      </c>
      <c r="T156" s="4" t="s">
        <v>33</v>
      </c>
      <c r="U156" s="4" t="s">
        <v>34</v>
      </c>
      <c r="V156" s="4" t="s">
        <v>35</v>
      </c>
      <c r="W156" s="4" t="s">
        <v>36</v>
      </c>
    </row>
    <row r="157" spans="1:23" s="6" customFormat="1" ht="14.4" customHeight="1" x14ac:dyDescent="0.3">
      <c r="A157" s="3">
        <v>8</v>
      </c>
      <c r="B157" s="3" t="s">
        <v>43</v>
      </c>
      <c r="C157"/>
      <c r="D157" s="3">
        <f>C149*(C150+C151)</f>
        <v>37000</v>
      </c>
    </row>
    <row r="158" spans="1:23" s="6" customFormat="1" ht="14.4" customHeight="1" x14ac:dyDescent="0.3">
      <c r="A158" s="3">
        <v>9</v>
      </c>
      <c r="B158" s="3" t="s">
        <v>44</v>
      </c>
      <c r="C158"/>
      <c r="D158" s="3"/>
    </row>
    <row r="159" spans="1:23" s="7" customFormat="1" ht="14.4" customHeight="1" x14ac:dyDescent="0.3">
      <c r="A159" s="7">
        <v>10</v>
      </c>
      <c r="B159" s="7" t="s">
        <v>3</v>
      </c>
      <c r="D159" s="7">
        <f>C$4*C$5*C149*C152*((100-C153)/100)/100/1000</f>
        <v>1517.25</v>
      </c>
      <c r="E159" s="7">
        <f>D159</f>
        <v>1517.25</v>
      </c>
      <c r="F159" s="7">
        <f t="shared" ref="F159" si="174">E159</f>
        <v>1517.25</v>
      </c>
      <c r="G159" s="7">
        <f t="shared" ref="G159" si="175">F159</f>
        <v>1517.25</v>
      </c>
      <c r="H159" s="7">
        <f t="shared" ref="H159" si="176">G159</f>
        <v>1517.25</v>
      </c>
      <c r="I159" s="7">
        <f t="shared" ref="I159" si="177">H159</f>
        <v>1517.25</v>
      </c>
      <c r="J159" s="7">
        <f t="shared" ref="J159" si="178">I159</f>
        <v>1517.25</v>
      </c>
      <c r="K159" s="7">
        <f t="shared" ref="K159" si="179">J159</f>
        <v>1517.25</v>
      </c>
      <c r="L159" s="7">
        <f t="shared" ref="L159" si="180">K159</f>
        <v>1517.25</v>
      </c>
      <c r="M159" s="7">
        <f t="shared" ref="M159" si="181">L159</f>
        <v>1517.25</v>
      </c>
      <c r="N159" s="7">
        <f t="shared" ref="N159" si="182">M159</f>
        <v>1517.25</v>
      </c>
      <c r="O159" s="7">
        <f t="shared" ref="O159" si="183">N159</f>
        <v>1517.25</v>
      </c>
      <c r="P159" s="7">
        <f t="shared" ref="P159" si="184">O159</f>
        <v>1517.25</v>
      </c>
      <c r="Q159" s="7">
        <f t="shared" ref="Q159" si="185">P159</f>
        <v>1517.25</v>
      </c>
      <c r="R159" s="7">
        <f t="shared" ref="R159" si="186">Q159</f>
        <v>1517.25</v>
      </c>
      <c r="S159" s="7">
        <f t="shared" ref="S159" si="187">R159</f>
        <v>1517.25</v>
      </c>
      <c r="T159" s="7">
        <f t="shared" ref="T159" si="188">S159</f>
        <v>1517.25</v>
      </c>
      <c r="U159" s="7">
        <f t="shared" ref="U159" si="189">T159</f>
        <v>1517.25</v>
      </c>
      <c r="V159" s="7">
        <f t="shared" ref="V159" si="190">U159</f>
        <v>1517.25</v>
      </c>
      <c r="W159" s="7">
        <f t="shared" ref="W159" si="191">V159</f>
        <v>1517.25</v>
      </c>
    </row>
    <row r="160" spans="1:23" s="6" customFormat="1" ht="14.4" customHeight="1" x14ac:dyDescent="0.3">
      <c r="B160" s="6" t="s">
        <v>4</v>
      </c>
      <c r="D160" s="6">
        <f>SUM(D157:D159)</f>
        <v>38517.25</v>
      </c>
      <c r="E160" s="6">
        <f t="shared" ref="E160:W160" si="192">SUM(E157:E159)</f>
        <v>1517.25</v>
      </c>
      <c r="F160" s="6">
        <f t="shared" si="192"/>
        <v>1517.25</v>
      </c>
      <c r="G160" s="6">
        <f t="shared" si="192"/>
        <v>1517.25</v>
      </c>
      <c r="H160" s="6">
        <f t="shared" si="192"/>
        <v>1517.25</v>
      </c>
      <c r="I160" s="6">
        <f t="shared" si="192"/>
        <v>1517.25</v>
      </c>
      <c r="J160" s="6">
        <f t="shared" si="192"/>
        <v>1517.25</v>
      </c>
      <c r="K160" s="6">
        <f t="shared" si="192"/>
        <v>1517.25</v>
      </c>
      <c r="L160" s="6">
        <f t="shared" si="192"/>
        <v>1517.25</v>
      </c>
      <c r="M160" s="6">
        <f t="shared" si="192"/>
        <v>1517.25</v>
      </c>
      <c r="N160" s="6">
        <f t="shared" si="192"/>
        <v>1517.25</v>
      </c>
      <c r="O160" s="6">
        <f t="shared" si="192"/>
        <v>1517.25</v>
      </c>
      <c r="P160" s="6">
        <f t="shared" si="192"/>
        <v>1517.25</v>
      </c>
      <c r="Q160" s="6">
        <f t="shared" si="192"/>
        <v>1517.25</v>
      </c>
      <c r="R160" s="6">
        <f t="shared" si="192"/>
        <v>1517.25</v>
      </c>
      <c r="S160" s="6">
        <f t="shared" si="192"/>
        <v>1517.25</v>
      </c>
      <c r="T160" s="6">
        <f t="shared" si="192"/>
        <v>1517.25</v>
      </c>
      <c r="U160" s="6">
        <f t="shared" si="192"/>
        <v>1517.25</v>
      </c>
      <c r="V160" s="6">
        <f t="shared" si="192"/>
        <v>1517.25</v>
      </c>
      <c r="W160" s="6">
        <f t="shared" si="192"/>
        <v>1517.25</v>
      </c>
    </row>
    <row r="161" spans="1:23" s="7" customFormat="1" ht="14.4" customHeight="1" x14ac:dyDescent="0.3">
      <c r="B161" s="7" t="s">
        <v>5</v>
      </c>
      <c r="D161" s="7">
        <f>D160</f>
        <v>38517.25</v>
      </c>
      <c r="E161" s="7">
        <f>D161+E160</f>
        <v>40034.5</v>
      </c>
      <c r="F161" s="7">
        <f t="shared" ref="F161" si="193">E161+F160</f>
        <v>41551.75</v>
      </c>
      <c r="G161" s="8">
        <f t="shared" ref="G161" si="194">F161+G160</f>
        <v>43069</v>
      </c>
      <c r="H161" s="8">
        <f t="shared" ref="H161" si="195">G161+H160</f>
        <v>44586.25</v>
      </c>
      <c r="I161" s="7">
        <f t="shared" ref="I161" si="196">H161+I160</f>
        <v>46103.5</v>
      </c>
      <c r="J161" s="7">
        <f t="shared" ref="J161" si="197">I161+J160</f>
        <v>47620.75</v>
      </c>
      <c r="K161" s="8">
        <f t="shared" ref="K161" si="198">J161+K160</f>
        <v>49138</v>
      </c>
      <c r="L161" s="7">
        <f t="shared" ref="L161" si="199">K161+L160</f>
        <v>50655.25</v>
      </c>
      <c r="M161" s="7">
        <f t="shared" ref="M161" si="200">L161+M160</f>
        <v>52172.5</v>
      </c>
      <c r="N161" s="7">
        <f t="shared" ref="N161" si="201">M161+N160</f>
        <v>53689.75</v>
      </c>
      <c r="O161" s="7">
        <f t="shared" ref="O161" si="202">N161+O160</f>
        <v>55207</v>
      </c>
      <c r="P161" s="7">
        <f t="shared" ref="P161" si="203">O161+P160</f>
        <v>56724.25</v>
      </c>
      <c r="Q161" s="7">
        <f t="shared" ref="Q161" si="204">P161+Q160</f>
        <v>58241.5</v>
      </c>
      <c r="R161" s="7">
        <f t="shared" ref="R161" si="205">Q161+R160</f>
        <v>59758.75</v>
      </c>
      <c r="S161" s="7">
        <f t="shared" ref="S161" si="206">R161+S160</f>
        <v>61276</v>
      </c>
      <c r="T161" s="7">
        <f t="shared" ref="T161" si="207">S161+T160</f>
        <v>62793.25</v>
      </c>
      <c r="U161" s="7">
        <f t="shared" ref="U161" si="208">T161+U160</f>
        <v>64310.5</v>
      </c>
      <c r="V161" s="7">
        <f t="shared" ref="V161" si="209">U161+V160</f>
        <v>65827.75</v>
      </c>
      <c r="W161" s="7">
        <f t="shared" ref="W161" si="210">V161+W160</f>
        <v>67345</v>
      </c>
    </row>
    <row r="162" spans="1:23" s="6" customFormat="1" ht="14.4" customHeight="1" x14ac:dyDescent="0.3">
      <c r="A162" s="6">
        <v>11</v>
      </c>
      <c r="B162" s="9" t="s">
        <v>58</v>
      </c>
      <c r="C162" s="9"/>
      <c r="D162" s="10">
        <f>NPV(0.06,D160:W160)</f>
        <v>52308.398346226604</v>
      </c>
      <c r="E162"/>
    </row>
    <row r="163" spans="1:23" s="6" customFormat="1" ht="14.4" customHeight="1" x14ac:dyDescent="0.3">
      <c r="A163" s="6">
        <v>12</v>
      </c>
      <c r="B163" s="6" t="s">
        <v>10</v>
      </c>
      <c r="D163" s="6">
        <f>W161/20</f>
        <v>3367.25</v>
      </c>
      <c r="E163" s="11"/>
    </row>
    <row r="164" spans="1:23" s="6" customFormat="1" ht="14.4" customHeight="1" x14ac:dyDescent="0.3">
      <c r="A164" s="6">
        <v>13</v>
      </c>
      <c r="B164" s="6" t="s">
        <v>11</v>
      </c>
      <c r="D164" s="12">
        <f>NPV(0.08,D160:W160)</f>
        <v>49155.843413211682</v>
      </c>
      <c r="E164" s="11"/>
    </row>
    <row r="165" spans="1:23" s="6" customFormat="1" ht="14.4" customHeight="1" x14ac:dyDescent="0.3">
      <c r="A165" s="6">
        <v>14</v>
      </c>
      <c r="B165" s="6" t="s">
        <v>12</v>
      </c>
      <c r="D165" s="12">
        <f>NPV(0.04,D160:W160)</f>
        <v>56196.845723825303</v>
      </c>
      <c r="E165" s="11"/>
    </row>
    <row r="166" spans="1:23" s="2" customFormat="1" ht="14.4" customHeight="1" x14ac:dyDescent="0.3"/>
    <row r="167" spans="1:23" s="4" customFormat="1" ht="14.4" customHeight="1" x14ac:dyDescent="0.3">
      <c r="A167" s="27" t="s">
        <v>71</v>
      </c>
      <c r="B167" s="28" t="s">
        <v>56</v>
      </c>
      <c r="C167" s="5"/>
    </row>
    <row r="168" spans="1:23" s="30" customFormat="1" ht="14.4" customHeight="1" x14ac:dyDescent="0.3">
      <c r="A168" s="29"/>
      <c r="B168" s="33" t="s">
        <v>47</v>
      </c>
      <c r="C168" s="34"/>
    </row>
    <row r="169" spans="1:23" s="6" customFormat="1" ht="14.4" customHeight="1" x14ac:dyDescent="0.3">
      <c r="A169" s="26">
        <v>3</v>
      </c>
      <c r="B169" s="26" t="s">
        <v>40</v>
      </c>
      <c r="C169" s="17">
        <v>100</v>
      </c>
      <c r="D169" s="6" t="s">
        <v>6</v>
      </c>
    </row>
    <row r="170" spans="1:23" s="6" customFormat="1" ht="14.4" customHeight="1" x14ac:dyDescent="0.3">
      <c r="A170" s="26">
        <v>4</v>
      </c>
      <c r="B170" s="26" t="s">
        <v>37</v>
      </c>
      <c r="C170" s="17">
        <v>250</v>
      </c>
      <c r="D170" s="3" t="s">
        <v>2</v>
      </c>
    </row>
    <row r="171" spans="1:23" s="6" customFormat="1" ht="14.4" customHeight="1" x14ac:dyDescent="0.3">
      <c r="A171" s="26">
        <v>5</v>
      </c>
      <c r="B171" s="3" t="s">
        <v>38</v>
      </c>
      <c r="C171" s="17">
        <v>120</v>
      </c>
      <c r="D171" s="3" t="s">
        <v>14</v>
      </c>
    </row>
    <row r="172" spans="1:23" s="6" customFormat="1" ht="14.4" customHeight="1" x14ac:dyDescent="0.3">
      <c r="A172" s="6">
        <v>6</v>
      </c>
      <c r="B172" s="3" t="s">
        <v>41</v>
      </c>
      <c r="C172" s="17">
        <v>30</v>
      </c>
      <c r="D172" s="3" t="s">
        <v>1</v>
      </c>
    </row>
    <row r="173" spans="1:23" s="6" customFormat="1" ht="14.4" customHeight="1" x14ac:dyDescent="0.3">
      <c r="A173" s="3">
        <v>7</v>
      </c>
      <c r="B173" s="3" t="s">
        <v>42</v>
      </c>
      <c r="C173" s="17">
        <v>15</v>
      </c>
      <c r="D173" s="3" t="s">
        <v>9</v>
      </c>
    </row>
    <row r="174" spans="1:23" s="6" customFormat="1" ht="7.8" customHeight="1" x14ac:dyDescent="0.3">
      <c r="A174" s="3"/>
      <c r="B174" s="3"/>
      <c r="C174"/>
      <c r="D174" s="3"/>
    </row>
    <row r="175" spans="1:23" s="6" customFormat="1" ht="14.4" customHeight="1" x14ac:dyDescent="0.3">
      <c r="A175" s="3"/>
      <c r="B175" s="3"/>
      <c r="C175"/>
      <c r="D175" s="32" t="s">
        <v>45</v>
      </c>
    </row>
    <row r="176" spans="1:23" s="6" customFormat="1" ht="14.4" customHeight="1" x14ac:dyDescent="0.3">
      <c r="A176" s="3"/>
      <c r="B176" s="31"/>
      <c r="C176" s="31"/>
      <c r="D176" s="4" t="s">
        <v>17</v>
      </c>
      <c r="E176" s="4" t="s">
        <v>18</v>
      </c>
      <c r="F176" s="4" t="s">
        <v>19</v>
      </c>
      <c r="G176" s="4" t="s">
        <v>20</v>
      </c>
      <c r="H176" s="4" t="s">
        <v>21</v>
      </c>
      <c r="I176" s="4" t="s">
        <v>22</v>
      </c>
      <c r="J176" s="4" t="s">
        <v>23</v>
      </c>
      <c r="K176" s="4" t="s">
        <v>24</v>
      </c>
      <c r="L176" s="4" t="s">
        <v>25</v>
      </c>
      <c r="M176" s="4" t="s">
        <v>26</v>
      </c>
      <c r="N176" s="4" t="s">
        <v>27</v>
      </c>
      <c r="O176" s="4" t="s">
        <v>28</v>
      </c>
      <c r="P176" s="4" t="s">
        <v>29</v>
      </c>
      <c r="Q176" s="4" t="s">
        <v>30</v>
      </c>
      <c r="R176" s="4" t="s">
        <v>31</v>
      </c>
      <c r="S176" s="4" t="s">
        <v>32</v>
      </c>
      <c r="T176" s="4" t="s">
        <v>33</v>
      </c>
      <c r="U176" s="4" t="s">
        <v>34</v>
      </c>
      <c r="V176" s="4" t="s">
        <v>35</v>
      </c>
      <c r="W176" s="4" t="s">
        <v>36</v>
      </c>
    </row>
    <row r="177" spans="1:23" s="6" customFormat="1" ht="14.4" customHeight="1" x14ac:dyDescent="0.3">
      <c r="A177" s="3">
        <v>8</v>
      </c>
      <c r="B177" s="3" t="s">
        <v>43</v>
      </c>
      <c r="C177"/>
      <c r="D177" s="3">
        <f>C169*(C170+C171)</f>
        <v>37000</v>
      </c>
    </row>
    <row r="178" spans="1:23" s="6" customFormat="1" ht="14.4" customHeight="1" x14ac:dyDescent="0.3">
      <c r="A178" s="3">
        <v>9</v>
      </c>
      <c r="B178" s="3" t="s">
        <v>44</v>
      </c>
      <c r="C178"/>
      <c r="D178" s="3"/>
    </row>
    <row r="179" spans="1:23" s="7" customFormat="1" ht="14.4" customHeight="1" x14ac:dyDescent="0.3">
      <c r="A179" s="7">
        <v>10</v>
      </c>
      <c r="B179" s="7" t="s">
        <v>3</v>
      </c>
      <c r="D179" s="7">
        <f>C$4*C$5*C169*C172*((100-C173)/100)/100/1000</f>
        <v>1517.25</v>
      </c>
      <c r="E179" s="7">
        <f>D179</f>
        <v>1517.25</v>
      </c>
      <c r="F179" s="7">
        <f t="shared" ref="F179" si="211">E179</f>
        <v>1517.25</v>
      </c>
      <c r="G179" s="7">
        <f t="shared" ref="G179" si="212">F179</f>
        <v>1517.25</v>
      </c>
      <c r="H179" s="7">
        <f t="shared" ref="H179" si="213">G179</f>
        <v>1517.25</v>
      </c>
      <c r="I179" s="7">
        <f t="shared" ref="I179" si="214">H179</f>
        <v>1517.25</v>
      </c>
      <c r="J179" s="7">
        <f t="shared" ref="J179" si="215">I179</f>
        <v>1517.25</v>
      </c>
      <c r="K179" s="7">
        <f t="shared" ref="K179" si="216">J179</f>
        <v>1517.25</v>
      </c>
      <c r="L179" s="7">
        <f t="shared" ref="L179" si="217">K179</f>
        <v>1517.25</v>
      </c>
      <c r="M179" s="7">
        <f t="shared" ref="M179" si="218">L179</f>
        <v>1517.25</v>
      </c>
      <c r="N179" s="7">
        <f t="shared" ref="N179" si="219">M179</f>
        <v>1517.25</v>
      </c>
      <c r="O179" s="7">
        <f t="shared" ref="O179" si="220">N179</f>
        <v>1517.25</v>
      </c>
      <c r="P179" s="7">
        <f t="shared" ref="P179" si="221">O179</f>
        <v>1517.25</v>
      </c>
      <c r="Q179" s="7">
        <f t="shared" ref="Q179" si="222">P179</f>
        <v>1517.25</v>
      </c>
      <c r="R179" s="7">
        <f t="shared" ref="R179" si="223">Q179</f>
        <v>1517.25</v>
      </c>
      <c r="S179" s="7">
        <f t="shared" ref="S179" si="224">R179</f>
        <v>1517.25</v>
      </c>
      <c r="T179" s="7">
        <f t="shared" ref="T179" si="225">S179</f>
        <v>1517.25</v>
      </c>
      <c r="U179" s="7">
        <f t="shared" ref="U179" si="226">T179</f>
        <v>1517.25</v>
      </c>
      <c r="V179" s="7">
        <f t="shared" ref="V179" si="227">U179</f>
        <v>1517.25</v>
      </c>
      <c r="W179" s="7">
        <f t="shared" ref="W179" si="228">V179</f>
        <v>1517.25</v>
      </c>
    </row>
    <row r="180" spans="1:23" s="6" customFormat="1" ht="14.4" customHeight="1" x14ac:dyDescent="0.3">
      <c r="B180" s="6" t="s">
        <v>4</v>
      </c>
      <c r="D180" s="6">
        <f>SUM(D177:D179)</f>
        <v>38517.25</v>
      </c>
      <c r="E180" s="6">
        <f t="shared" ref="E180:W180" si="229">SUM(E177:E179)</f>
        <v>1517.25</v>
      </c>
      <c r="F180" s="6">
        <f t="shared" si="229"/>
        <v>1517.25</v>
      </c>
      <c r="G180" s="6">
        <f t="shared" si="229"/>
        <v>1517.25</v>
      </c>
      <c r="H180" s="6">
        <f t="shared" si="229"/>
        <v>1517.25</v>
      </c>
      <c r="I180" s="6">
        <f t="shared" si="229"/>
        <v>1517.25</v>
      </c>
      <c r="J180" s="6">
        <f t="shared" si="229"/>
        <v>1517.25</v>
      </c>
      <c r="K180" s="6">
        <f t="shared" si="229"/>
        <v>1517.25</v>
      </c>
      <c r="L180" s="6">
        <f t="shared" si="229"/>
        <v>1517.25</v>
      </c>
      <c r="M180" s="6">
        <f t="shared" si="229"/>
        <v>1517.25</v>
      </c>
      <c r="N180" s="6">
        <f t="shared" si="229"/>
        <v>1517.25</v>
      </c>
      <c r="O180" s="6">
        <f t="shared" si="229"/>
        <v>1517.25</v>
      </c>
      <c r="P180" s="6">
        <f t="shared" si="229"/>
        <v>1517.25</v>
      </c>
      <c r="Q180" s="6">
        <f t="shared" si="229"/>
        <v>1517.25</v>
      </c>
      <c r="R180" s="6">
        <f t="shared" si="229"/>
        <v>1517.25</v>
      </c>
      <c r="S180" s="6">
        <f t="shared" si="229"/>
        <v>1517.25</v>
      </c>
      <c r="T180" s="6">
        <f t="shared" si="229"/>
        <v>1517.25</v>
      </c>
      <c r="U180" s="6">
        <f t="shared" si="229"/>
        <v>1517.25</v>
      </c>
      <c r="V180" s="6">
        <f t="shared" si="229"/>
        <v>1517.25</v>
      </c>
      <c r="W180" s="6">
        <f t="shared" si="229"/>
        <v>1517.25</v>
      </c>
    </row>
    <row r="181" spans="1:23" s="7" customFormat="1" ht="14.4" customHeight="1" x14ac:dyDescent="0.3">
      <c r="B181" s="7" t="s">
        <v>5</v>
      </c>
      <c r="D181" s="7">
        <f>D180</f>
        <v>38517.25</v>
      </c>
      <c r="E181" s="7">
        <f>D181+E180</f>
        <v>40034.5</v>
      </c>
      <c r="F181" s="7">
        <f t="shared" ref="F181" si="230">E181+F180</f>
        <v>41551.75</v>
      </c>
      <c r="G181" s="8">
        <f t="shared" ref="G181" si="231">F181+G180</f>
        <v>43069</v>
      </c>
      <c r="H181" s="8">
        <f t="shared" ref="H181" si="232">G181+H180</f>
        <v>44586.25</v>
      </c>
      <c r="I181" s="7">
        <f t="shared" ref="I181" si="233">H181+I180</f>
        <v>46103.5</v>
      </c>
      <c r="J181" s="7">
        <f t="shared" ref="J181" si="234">I181+J180</f>
        <v>47620.75</v>
      </c>
      <c r="K181" s="8">
        <f t="shared" ref="K181" si="235">J181+K180</f>
        <v>49138</v>
      </c>
      <c r="L181" s="7">
        <f t="shared" ref="L181" si="236">K181+L180</f>
        <v>50655.25</v>
      </c>
      <c r="M181" s="7">
        <f t="shared" ref="M181" si="237">L181+M180</f>
        <v>52172.5</v>
      </c>
      <c r="N181" s="7">
        <f t="shared" ref="N181" si="238">M181+N180</f>
        <v>53689.75</v>
      </c>
      <c r="O181" s="7">
        <f t="shared" ref="O181" si="239">N181+O180</f>
        <v>55207</v>
      </c>
      <c r="P181" s="7">
        <f t="shared" ref="P181" si="240">O181+P180</f>
        <v>56724.25</v>
      </c>
      <c r="Q181" s="7">
        <f t="shared" ref="Q181" si="241">P181+Q180</f>
        <v>58241.5</v>
      </c>
      <c r="R181" s="7">
        <f t="shared" ref="R181" si="242">Q181+R180</f>
        <v>59758.75</v>
      </c>
      <c r="S181" s="7">
        <f t="shared" ref="S181" si="243">R181+S180</f>
        <v>61276</v>
      </c>
      <c r="T181" s="7">
        <f t="shared" ref="T181" si="244">S181+T180</f>
        <v>62793.25</v>
      </c>
      <c r="U181" s="7">
        <f t="shared" ref="U181" si="245">T181+U180</f>
        <v>64310.5</v>
      </c>
      <c r="V181" s="7">
        <f t="shared" ref="V181" si="246">U181+V180</f>
        <v>65827.75</v>
      </c>
      <c r="W181" s="7">
        <f t="shared" ref="W181" si="247">V181+W180</f>
        <v>67345</v>
      </c>
    </row>
    <row r="182" spans="1:23" s="6" customFormat="1" ht="14.4" customHeight="1" x14ac:dyDescent="0.3">
      <c r="A182" s="6">
        <v>11</v>
      </c>
      <c r="B182" s="9" t="s">
        <v>58</v>
      </c>
      <c r="C182" s="9"/>
      <c r="D182" s="10">
        <f>NPV(0.06,D180:W180)</f>
        <v>52308.398346226604</v>
      </c>
      <c r="E182"/>
    </row>
    <row r="183" spans="1:23" s="6" customFormat="1" ht="14.4" customHeight="1" x14ac:dyDescent="0.3">
      <c r="A183" s="6">
        <v>12</v>
      </c>
      <c r="B183" s="6" t="s">
        <v>10</v>
      </c>
      <c r="D183" s="6">
        <f>W181/20</f>
        <v>3367.25</v>
      </c>
      <c r="E183" s="11"/>
    </row>
    <row r="184" spans="1:23" s="6" customFormat="1" ht="14.4" customHeight="1" x14ac:dyDescent="0.3">
      <c r="A184" s="6">
        <v>13</v>
      </c>
      <c r="B184" s="6" t="s">
        <v>11</v>
      </c>
      <c r="D184" s="12">
        <f>NPV(0.08,D180:W180)</f>
        <v>49155.843413211682</v>
      </c>
      <c r="E184" s="11"/>
    </row>
    <row r="185" spans="1:23" s="6" customFormat="1" ht="14.4" customHeight="1" x14ac:dyDescent="0.3">
      <c r="A185" s="6">
        <v>14</v>
      </c>
      <c r="B185" s="6" t="s">
        <v>12</v>
      </c>
      <c r="D185" s="12">
        <f>NPV(0.04,D180:W180)</f>
        <v>56196.845723825303</v>
      </c>
      <c r="E185" s="11"/>
    </row>
    <row r="186" spans="1:23" s="2" customFormat="1" ht="14.4" customHeight="1" x14ac:dyDescent="0.3"/>
    <row r="187" spans="1:23" s="4" customFormat="1" ht="14.4" customHeight="1" x14ac:dyDescent="0.3">
      <c r="A187" s="27" t="s">
        <v>72</v>
      </c>
      <c r="B187" s="28" t="s">
        <v>56</v>
      </c>
      <c r="C187" s="5"/>
    </row>
    <row r="188" spans="1:23" s="30" customFormat="1" ht="14.4" customHeight="1" x14ac:dyDescent="0.3">
      <c r="A188" s="29"/>
      <c r="B188" s="33" t="s">
        <v>47</v>
      </c>
      <c r="C188" s="34"/>
    </row>
    <row r="189" spans="1:23" s="6" customFormat="1" ht="14.4" customHeight="1" x14ac:dyDescent="0.3">
      <c r="A189" s="26">
        <v>3</v>
      </c>
      <c r="B189" s="26" t="s">
        <v>40</v>
      </c>
      <c r="C189" s="17">
        <v>100</v>
      </c>
      <c r="D189" s="6" t="s">
        <v>6</v>
      </c>
    </row>
    <row r="190" spans="1:23" s="6" customFormat="1" ht="14.4" customHeight="1" x14ac:dyDescent="0.3">
      <c r="A190" s="26">
        <v>4</v>
      </c>
      <c r="B190" s="26" t="s">
        <v>37</v>
      </c>
      <c r="C190" s="17">
        <v>250</v>
      </c>
      <c r="D190" s="3" t="s">
        <v>2</v>
      </c>
    </row>
    <row r="191" spans="1:23" s="6" customFormat="1" ht="14.4" customHeight="1" x14ac:dyDescent="0.3">
      <c r="A191" s="26">
        <v>5</v>
      </c>
      <c r="B191" s="3" t="s">
        <v>38</v>
      </c>
      <c r="C191" s="17">
        <v>120</v>
      </c>
      <c r="D191" s="3" t="s">
        <v>14</v>
      </c>
    </row>
    <row r="192" spans="1:23" s="6" customFormat="1" ht="14.4" customHeight="1" x14ac:dyDescent="0.3">
      <c r="A192" s="6">
        <v>6</v>
      </c>
      <c r="B192" s="3" t="s">
        <v>41</v>
      </c>
      <c r="C192" s="17">
        <v>30</v>
      </c>
      <c r="D192" s="3" t="s">
        <v>1</v>
      </c>
    </row>
    <row r="193" spans="1:23" s="6" customFormat="1" ht="14.4" customHeight="1" x14ac:dyDescent="0.3">
      <c r="A193" s="3">
        <v>7</v>
      </c>
      <c r="B193" s="3" t="s">
        <v>42</v>
      </c>
      <c r="C193" s="17">
        <v>15</v>
      </c>
      <c r="D193" s="3" t="s">
        <v>9</v>
      </c>
    </row>
    <row r="194" spans="1:23" s="6" customFormat="1" ht="7.8" customHeight="1" x14ac:dyDescent="0.3">
      <c r="A194" s="3"/>
      <c r="B194" s="3"/>
      <c r="C194"/>
      <c r="D194" s="3"/>
    </row>
    <row r="195" spans="1:23" s="6" customFormat="1" ht="14.4" customHeight="1" x14ac:dyDescent="0.3">
      <c r="A195" s="3"/>
      <c r="B195" s="3"/>
      <c r="C195"/>
      <c r="D195" s="32" t="s">
        <v>45</v>
      </c>
    </row>
    <row r="196" spans="1:23" s="6" customFormat="1" ht="14.4" customHeight="1" x14ac:dyDescent="0.3">
      <c r="A196" s="3"/>
      <c r="B196" s="31"/>
      <c r="C196" s="31"/>
      <c r="D196" s="4" t="s">
        <v>17</v>
      </c>
      <c r="E196" s="4" t="s">
        <v>18</v>
      </c>
      <c r="F196" s="4" t="s">
        <v>19</v>
      </c>
      <c r="G196" s="4" t="s">
        <v>20</v>
      </c>
      <c r="H196" s="4" t="s">
        <v>21</v>
      </c>
      <c r="I196" s="4" t="s">
        <v>22</v>
      </c>
      <c r="J196" s="4" t="s">
        <v>23</v>
      </c>
      <c r="K196" s="4" t="s">
        <v>24</v>
      </c>
      <c r="L196" s="4" t="s">
        <v>25</v>
      </c>
      <c r="M196" s="4" t="s">
        <v>26</v>
      </c>
      <c r="N196" s="4" t="s">
        <v>27</v>
      </c>
      <c r="O196" s="4" t="s">
        <v>28</v>
      </c>
      <c r="P196" s="4" t="s">
        <v>29</v>
      </c>
      <c r="Q196" s="4" t="s">
        <v>30</v>
      </c>
      <c r="R196" s="4" t="s">
        <v>31</v>
      </c>
      <c r="S196" s="4" t="s">
        <v>32</v>
      </c>
      <c r="T196" s="4" t="s">
        <v>33</v>
      </c>
      <c r="U196" s="4" t="s">
        <v>34</v>
      </c>
      <c r="V196" s="4" t="s">
        <v>35</v>
      </c>
      <c r="W196" s="4" t="s">
        <v>36</v>
      </c>
    </row>
    <row r="197" spans="1:23" s="6" customFormat="1" ht="14.4" customHeight="1" x14ac:dyDescent="0.3">
      <c r="A197" s="3">
        <v>8</v>
      </c>
      <c r="B197" s="3" t="s">
        <v>43</v>
      </c>
      <c r="C197"/>
      <c r="D197" s="3">
        <f>C189*(C190+C191)</f>
        <v>37000</v>
      </c>
    </row>
    <row r="198" spans="1:23" s="6" customFormat="1" ht="14.4" customHeight="1" x14ac:dyDescent="0.3">
      <c r="A198" s="3">
        <v>9</v>
      </c>
      <c r="B198" s="3" t="s">
        <v>44</v>
      </c>
      <c r="C198"/>
      <c r="D198" s="3"/>
    </row>
    <row r="199" spans="1:23" s="7" customFormat="1" ht="14.4" customHeight="1" x14ac:dyDescent="0.3">
      <c r="A199" s="7">
        <v>10</v>
      </c>
      <c r="B199" s="7" t="s">
        <v>3</v>
      </c>
      <c r="D199" s="7">
        <f>C$4*C$5*C189*C192*((100-C193)/100)/100/1000</f>
        <v>1517.25</v>
      </c>
      <c r="E199" s="7">
        <f>D199</f>
        <v>1517.25</v>
      </c>
      <c r="F199" s="7">
        <f t="shared" ref="F199" si="248">E199</f>
        <v>1517.25</v>
      </c>
      <c r="G199" s="7">
        <f t="shared" ref="G199" si="249">F199</f>
        <v>1517.25</v>
      </c>
      <c r="H199" s="7">
        <f t="shared" ref="H199" si="250">G199</f>
        <v>1517.25</v>
      </c>
      <c r="I199" s="7">
        <f t="shared" ref="I199" si="251">H199</f>
        <v>1517.25</v>
      </c>
      <c r="J199" s="7">
        <f t="shared" ref="J199" si="252">I199</f>
        <v>1517.25</v>
      </c>
      <c r="K199" s="7">
        <f t="shared" ref="K199" si="253">J199</f>
        <v>1517.25</v>
      </c>
      <c r="L199" s="7">
        <f t="shared" ref="L199" si="254">K199</f>
        <v>1517.25</v>
      </c>
      <c r="M199" s="7">
        <f t="shared" ref="M199" si="255">L199</f>
        <v>1517.25</v>
      </c>
      <c r="N199" s="7">
        <f t="shared" ref="N199" si="256">M199</f>
        <v>1517.25</v>
      </c>
      <c r="O199" s="7">
        <f t="shared" ref="O199" si="257">N199</f>
        <v>1517.25</v>
      </c>
      <c r="P199" s="7">
        <f t="shared" ref="P199" si="258">O199</f>
        <v>1517.25</v>
      </c>
      <c r="Q199" s="7">
        <f t="shared" ref="Q199" si="259">P199</f>
        <v>1517.25</v>
      </c>
      <c r="R199" s="7">
        <f t="shared" ref="R199" si="260">Q199</f>
        <v>1517.25</v>
      </c>
      <c r="S199" s="7">
        <f t="shared" ref="S199" si="261">R199</f>
        <v>1517.25</v>
      </c>
      <c r="T199" s="7">
        <f t="shared" ref="T199" si="262">S199</f>
        <v>1517.25</v>
      </c>
      <c r="U199" s="7">
        <f t="shared" ref="U199" si="263">T199</f>
        <v>1517.25</v>
      </c>
      <c r="V199" s="7">
        <f t="shared" ref="V199" si="264">U199</f>
        <v>1517.25</v>
      </c>
      <c r="W199" s="7">
        <f t="shared" ref="W199" si="265">V199</f>
        <v>1517.25</v>
      </c>
    </row>
    <row r="200" spans="1:23" s="6" customFormat="1" ht="14.4" customHeight="1" x14ac:dyDescent="0.3">
      <c r="B200" s="6" t="s">
        <v>4</v>
      </c>
      <c r="D200" s="6">
        <f>SUM(D197:D199)</f>
        <v>38517.25</v>
      </c>
      <c r="E200" s="6">
        <f t="shared" ref="E200:W200" si="266">SUM(E197:E199)</f>
        <v>1517.25</v>
      </c>
      <c r="F200" s="6">
        <f t="shared" si="266"/>
        <v>1517.25</v>
      </c>
      <c r="G200" s="6">
        <f t="shared" si="266"/>
        <v>1517.25</v>
      </c>
      <c r="H200" s="6">
        <f t="shared" si="266"/>
        <v>1517.25</v>
      </c>
      <c r="I200" s="6">
        <f t="shared" si="266"/>
        <v>1517.25</v>
      </c>
      <c r="J200" s="6">
        <f t="shared" si="266"/>
        <v>1517.25</v>
      </c>
      <c r="K200" s="6">
        <f t="shared" si="266"/>
        <v>1517.25</v>
      </c>
      <c r="L200" s="6">
        <f t="shared" si="266"/>
        <v>1517.25</v>
      </c>
      <c r="M200" s="6">
        <f t="shared" si="266"/>
        <v>1517.25</v>
      </c>
      <c r="N200" s="6">
        <f t="shared" si="266"/>
        <v>1517.25</v>
      </c>
      <c r="O200" s="6">
        <f t="shared" si="266"/>
        <v>1517.25</v>
      </c>
      <c r="P200" s="6">
        <f t="shared" si="266"/>
        <v>1517.25</v>
      </c>
      <c r="Q200" s="6">
        <f t="shared" si="266"/>
        <v>1517.25</v>
      </c>
      <c r="R200" s="6">
        <f t="shared" si="266"/>
        <v>1517.25</v>
      </c>
      <c r="S200" s="6">
        <f t="shared" si="266"/>
        <v>1517.25</v>
      </c>
      <c r="T200" s="6">
        <f t="shared" si="266"/>
        <v>1517.25</v>
      </c>
      <c r="U200" s="6">
        <f t="shared" si="266"/>
        <v>1517.25</v>
      </c>
      <c r="V200" s="6">
        <f t="shared" si="266"/>
        <v>1517.25</v>
      </c>
      <c r="W200" s="6">
        <f t="shared" si="266"/>
        <v>1517.25</v>
      </c>
    </row>
    <row r="201" spans="1:23" s="7" customFormat="1" ht="14.4" customHeight="1" x14ac:dyDescent="0.3">
      <c r="B201" s="7" t="s">
        <v>5</v>
      </c>
      <c r="D201" s="7">
        <f>D200</f>
        <v>38517.25</v>
      </c>
      <c r="E201" s="7">
        <f>D201+E200</f>
        <v>40034.5</v>
      </c>
      <c r="F201" s="7">
        <f t="shared" ref="F201" si="267">E201+F200</f>
        <v>41551.75</v>
      </c>
      <c r="G201" s="8">
        <f t="shared" ref="G201" si="268">F201+G200</f>
        <v>43069</v>
      </c>
      <c r="H201" s="8">
        <f t="shared" ref="H201" si="269">G201+H200</f>
        <v>44586.25</v>
      </c>
      <c r="I201" s="7">
        <f t="shared" ref="I201" si="270">H201+I200</f>
        <v>46103.5</v>
      </c>
      <c r="J201" s="7">
        <f t="shared" ref="J201" si="271">I201+J200</f>
        <v>47620.75</v>
      </c>
      <c r="K201" s="8">
        <f t="shared" ref="K201" si="272">J201+K200</f>
        <v>49138</v>
      </c>
      <c r="L201" s="7">
        <f t="shared" ref="L201" si="273">K201+L200</f>
        <v>50655.25</v>
      </c>
      <c r="M201" s="7">
        <f t="shared" ref="M201" si="274">L201+M200</f>
        <v>52172.5</v>
      </c>
      <c r="N201" s="7">
        <f t="shared" ref="N201" si="275">M201+N200</f>
        <v>53689.75</v>
      </c>
      <c r="O201" s="7">
        <f t="shared" ref="O201" si="276">N201+O200</f>
        <v>55207</v>
      </c>
      <c r="P201" s="7">
        <f t="shared" ref="P201" si="277">O201+P200</f>
        <v>56724.25</v>
      </c>
      <c r="Q201" s="7">
        <f t="shared" ref="Q201" si="278">P201+Q200</f>
        <v>58241.5</v>
      </c>
      <c r="R201" s="7">
        <f t="shared" ref="R201" si="279">Q201+R200</f>
        <v>59758.75</v>
      </c>
      <c r="S201" s="7">
        <f t="shared" ref="S201" si="280">R201+S200</f>
        <v>61276</v>
      </c>
      <c r="T201" s="7">
        <f t="shared" ref="T201" si="281">S201+T200</f>
        <v>62793.25</v>
      </c>
      <c r="U201" s="7">
        <f t="shared" ref="U201" si="282">T201+U200</f>
        <v>64310.5</v>
      </c>
      <c r="V201" s="7">
        <f t="shared" ref="V201" si="283">U201+V200</f>
        <v>65827.75</v>
      </c>
      <c r="W201" s="7">
        <f t="shared" ref="W201" si="284">V201+W200</f>
        <v>67345</v>
      </c>
    </row>
    <row r="202" spans="1:23" s="6" customFormat="1" ht="14.4" customHeight="1" x14ac:dyDescent="0.3">
      <c r="A202" s="6">
        <v>11</v>
      </c>
      <c r="B202" s="9" t="s">
        <v>58</v>
      </c>
      <c r="C202" s="9"/>
      <c r="D202" s="10">
        <f>NPV(0.06,D200:W200)</f>
        <v>52308.398346226604</v>
      </c>
      <c r="E202"/>
    </row>
    <row r="203" spans="1:23" s="6" customFormat="1" ht="14.4" customHeight="1" x14ac:dyDescent="0.3">
      <c r="A203" s="6">
        <v>12</v>
      </c>
      <c r="B203" s="6" t="s">
        <v>10</v>
      </c>
      <c r="D203" s="6">
        <f>W201/20</f>
        <v>3367.25</v>
      </c>
      <c r="E203" s="11"/>
    </row>
    <row r="204" spans="1:23" s="6" customFormat="1" ht="14.4" customHeight="1" x14ac:dyDescent="0.3">
      <c r="A204" s="6">
        <v>13</v>
      </c>
      <c r="B204" s="6" t="s">
        <v>11</v>
      </c>
      <c r="D204" s="12">
        <f>NPV(0.08,D200:W200)</f>
        <v>49155.843413211682</v>
      </c>
      <c r="E204" s="11"/>
    </row>
    <row r="205" spans="1:23" s="6" customFormat="1" ht="14.4" customHeight="1" x14ac:dyDescent="0.3">
      <c r="A205" s="6">
        <v>14</v>
      </c>
      <c r="B205" s="6" t="s">
        <v>12</v>
      </c>
      <c r="D205" s="12">
        <f>NPV(0.04,D200:W200)</f>
        <v>56196.845723825303</v>
      </c>
      <c r="E205" s="11"/>
    </row>
    <row r="206" spans="1:23" s="2" customFormat="1" ht="14.4" customHeight="1" x14ac:dyDescent="0.3"/>
    <row r="207" spans="1:23" s="4" customFormat="1" ht="14.4" customHeight="1" x14ac:dyDescent="0.3">
      <c r="A207" s="27" t="s">
        <v>73</v>
      </c>
      <c r="B207" s="28" t="s">
        <v>56</v>
      </c>
      <c r="C207" s="5"/>
    </row>
    <row r="208" spans="1:23" s="30" customFormat="1" ht="14.4" customHeight="1" x14ac:dyDescent="0.3">
      <c r="A208" s="29"/>
      <c r="B208" s="33" t="s">
        <v>47</v>
      </c>
      <c r="C208" s="34"/>
    </row>
    <row r="209" spans="1:23" s="6" customFormat="1" ht="14.4" customHeight="1" x14ac:dyDescent="0.3">
      <c r="A209" s="26">
        <v>3</v>
      </c>
      <c r="B209" s="26" t="s">
        <v>40</v>
      </c>
      <c r="C209" s="17">
        <v>100</v>
      </c>
      <c r="D209" s="6" t="s">
        <v>6</v>
      </c>
    </row>
    <row r="210" spans="1:23" s="6" customFormat="1" ht="14.4" customHeight="1" x14ac:dyDescent="0.3">
      <c r="A210" s="26">
        <v>4</v>
      </c>
      <c r="B210" s="26" t="s">
        <v>37</v>
      </c>
      <c r="C210" s="17">
        <v>250</v>
      </c>
      <c r="D210" s="3" t="s">
        <v>2</v>
      </c>
    </row>
    <row r="211" spans="1:23" s="6" customFormat="1" ht="14.4" customHeight="1" x14ac:dyDescent="0.3">
      <c r="A211" s="26">
        <v>5</v>
      </c>
      <c r="B211" s="3" t="s">
        <v>38</v>
      </c>
      <c r="C211" s="17">
        <v>120</v>
      </c>
      <c r="D211" s="3" t="s">
        <v>14</v>
      </c>
    </row>
    <row r="212" spans="1:23" s="6" customFormat="1" ht="14.4" customHeight="1" x14ac:dyDescent="0.3">
      <c r="A212" s="6">
        <v>6</v>
      </c>
      <c r="B212" s="3" t="s">
        <v>41</v>
      </c>
      <c r="C212" s="17">
        <v>30</v>
      </c>
      <c r="D212" s="3" t="s">
        <v>1</v>
      </c>
    </row>
    <row r="213" spans="1:23" s="6" customFormat="1" ht="14.4" customHeight="1" x14ac:dyDescent="0.3">
      <c r="A213" s="3">
        <v>7</v>
      </c>
      <c r="B213" s="3" t="s">
        <v>42</v>
      </c>
      <c r="C213" s="17">
        <v>15</v>
      </c>
      <c r="D213" s="3" t="s">
        <v>9</v>
      </c>
    </row>
    <row r="214" spans="1:23" s="6" customFormat="1" ht="7.8" customHeight="1" x14ac:dyDescent="0.3">
      <c r="A214" s="3"/>
      <c r="B214" s="3"/>
      <c r="C214"/>
      <c r="D214" s="3"/>
    </row>
    <row r="215" spans="1:23" s="6" customFormat="1" ht="14.4" customHeight="1" x14ac:dyDescent="0.3">
      <c r="A215" s="3"/>
      <c r="B215" s="3"/>
      <c r="C215"/>
      <c r="D215" s="32" t="s">
        <v>45</v>
      </c>
    </row>
    <row r="216" spans="1:23" s="6" customFormat="1" ht="14.4" customHeight="1" x14ac:dyDescent="0.3">
      <c r="A216" s="3"/>
      <c r="B216" s="31"/>
      <c r="C216" s="31"/>
      <c r="D216" s="4" t="s">
        <v>17</v>
      </c>
      <c r="E216" s="4" t="s">
        <v>18</v>
      </c>
      <c r="F216" s="4" t="s">
        <v>19</v>
      </c>
      <c r="G216" s="4" t="s">
        <v>20</v>
      </c>
      <c r="H216" s="4" t="s">
        <v>21</v>
      </c>
      <c r="I216" s="4" t="s">
        <v>22</v>
      </c>
      <c r="J216" s="4" t="s">
        <v>23</v>
      </c>
      <c r="K216" s="4" t="s">
        <v>24</v>
      </c>
      <c r="L216" s="4" t="s">
        <v>25</v>
      </c>
      <c r="M216" s="4" t="s">
        <v>26</v>
      </c>
      <c r="N216" s="4" t="s">
        <v>27</v>
      </c>
      <c r="O216" s="4" t="s">
        <v>28</v>
      </c>
      <c r="P216" s="4" t="s">
        <v>29</v>
      </c>
      <c r="Q216" s="4" t="s">
        <v>30</v>
      </c>
      <c r="R216" s="4" t="s">
        <v>31</v>
      </c>
      <c r="S216" s="4" t="s">
        <v>32</v>
      </c>
      <c r="T216" s="4" t="s">
        <v>33</v>
      </c>
      <c r="U216" s="4" t="s">
        <v>34</v>
      </c>
      <c r="V216" s="4" t="s">
        <v>35</v>
      </c>
      <c r="W216" s="4" t="s">
        <v>36</v>
      </c>
    </row>
    <row r="217" spans="1:23" s="6" customFormat="1" ht="14.4" customHeight="1" x14ac:dyDescent="0.3">
      <c r="A217" s="3">
        <v>8</v>
      </c>
      <c r="B217" s="3" t="s">
        <v>43</v>
      </c>
      <c r="C217"/>
      <c r="D217" s="3">
        <f>C209*(C210+C211)</f>
        <v>37000</v>
      </c>
    </row>
    <row r="218" spans="1:23" s="6" customFormat="1" ht="14.4" customHeight="1" x14ac:dyDescent="0.3">
      <c r="A218" s="3">
        <v>9</v>
      </c>
      <c r="B218" s="3" t="s">
        <v>44</v>
      </c>
      <c r="C218"/>
      <c r="D218" s="3"/>
    </row>
    <row r="219" spans="1:23" s="7" customFormat="1" ht="14.4" customHeight="1" x14ac:dyDescent="0.3">
      <c r="A219" s="7">
        <v>10</v>
      </c>
      <c r="B219" s="7" t="s">
        <v>3</v>
      </c>
      <c r="D219" s="7">
        <f>C$4*C$5*C209*C212*((100-C213)/100)/100/1000</f>
        <v>1517.25</v>
      </c>
      <c r="E219" s="7">
        <f>D219</f>
        <v>1517.25</v>
      </c>
      <c r="F219" s="7">
        <f t="shared" ref="F219" si="285">E219</f>
        <v>1517.25</v>
      </c>
      <c r="G219" s="7">
        <f t="shared" ref="G219" si="286">F219</f>
        <v>1517.25</v>
      </c>
      <c r="H219" s="7">
        <f t="shared" ref="H219" si="287">G219</f>
        <v>1517.25</v>
      </c>
      <c r="I219" s="7">
        <f t="shared" ref="I219" si="288">H219</f>
        <v>1517.25</v>
      </c>
      <c r="J219" s="7">
        <f t="shared" ref="J219" si="289">I219</f>
        <v>1517.25</v>
      </c>
      <c r="K219" s="7">
        <f t="shared" ref="K219" si="290">J219</f>
        <v>1517.25</v>
      </c>
      <c r="L219" s="7">
        <f t="shared" ref="L219" si="291">K219</f>
        <v>1517.25</v>
      </c>
      <c r="M219" s="7">
        <f t="shared" ref="M219" si="292">L219</f>
        <v>1517.25</v>
      </c>
      <c r="N219" s="7">
        <f t="shared" ref="N219" si="293">M219</f>
        <v>1517.25</v>
      </c>
      <c r="O219" s="7">
        <f t="shared" ref="O219" si="294">N219</f>
        <v>1517.25</v>
      </c>
      <c r="P219" s="7">
        <f t="shared" ref="P219" si="295">O219</f>
        <v>1517.25</v>
      </c>
      <c r="Q219" s="7">
        <f t="shared" ref="Q219" si="296">P219</f>
        <v>1517.25</v>
      </c>
      <c r="R219" s="7">
        <f t="shared" ref="R219" si="297">Q219</f>
        <v>1517.25</v>
      </c>
      <c r="S219" s="7">
        <f t="shared" ref="S219" si="298">R219</f>
        <v>1517.25</v>
      </c>
      <c r="T219" s="7">
        <f t="shared" ref="T219" si="299">S219</f>
        <v>1517.25</v>
      </c>
      <c r="U219" s="7">
        <f t="shared" ref="U219" si="300">T219</f>
        <v>1517.25</v>
      </c>
      <c r="V219" s="7">
        <f t="shared" ref="V219" si="301">U219</f>
        <v>1517.25</v>
      </c>
      <c r="W219" s="7">
        <f t="shared" ref="W219" si="302">V219</f>
        <v>1517.25</v>
      </c>
    </row>
    <row r="220" spans="1:23" s="6" customFormat="1" ht="14.4" customHeight="1" x14ac:dyDescent="0.3">
      <c r="B220" s="6" t="s">
        <v>4</v>
      </c>
      <c r="D220" s="6">
        <f>SUM(D217:D219)</f>
        <v>38517.25</v>
      </c>
      <c r="E220" s="6">
        <f t="shared" ref="E220:W220" si="303">SUM(E217:E219)</f>
        <v>1517.25</v>
      </c>
      <c r="F220" s="6">
        <f t="shared" si="303"/>
        <v>1517.25</v>
      </c>
      <c r="G220" s="6">
        <f t="shared" si="303"/>
        <v>1517.25</v>
      </c>
      <c r="H220" s="6">
        <f t="shared" si="303"/>
        <v>1517.25</v>
      </c>
      <c r="I220" s="6">
        <f t="shared" si="303"/>
        <v>1517.25</v>
      </c>
      <c r="J220" s="6">
        <f t="shared" si="303"/>
        <v>1517.25</v>
      </c>
      <c r="K220" s="6">
        <f t="shared" si="303"/>
        <v>1517.25</v>
      </c>
      <c r="L220" s="6">
        <f t="shared" si="303"/>
        <v>1517.25</v>
      </c>
      <c r="M220" s="6">
        <f t="shared" si="303"/>
        <v>1517.25</v>
      </c>
      <c r="N220" s="6">
        <f t="shared" si="303"/>
        <v>1517.25</v>
      </c>
      <c r="O220" s="6">
        <f t="shared" si="303"/>
        <v>1517.25</v>
      </c>
      <c r="P220" s="6">
        <f t="shared" si="303"/>
        <v>1517.25</v>
      </c>
      <c r="Q220" s="6">
        <f t="shared" si="303"/>
        <v>1517.25</v>
      </c>
      <c r="R220" s="6">
        <f t="shared" si="303"/>
        <v>1517.25</v>
      </c>
      <c r="S220" s="6">
        <f t="shared" si="303"/>
        <v>1517.25</v>
      </c>
      <c r="T220" s="6">
        <f t="shared" si="303"/>
        <v>1517.25</v>
      </c>
      <c r="U220" s="6">
        <f t="shared" si="303"/>
        <v>1517.25</v>
      </c>
      <c r="V220" s="6">
        <f t="shared" si="303"/>
        <v>1517.25</v>
      </c>
      <c r="W220" s="6">
        <f t="shared" si="303"/>
        <v>1517.25</v>
      </c>
    </row>
    <row r="221" spans="1:23" s="7" customFormat="1" ht="14.4" customHeight="1" x14ac:dyDescent="0.3">
      <c r="B221" s="7" t="s">
        <v>5</v>
      </c>
      <c r="D221" s="7">
        <f>D220</f>
        <v>38517.25</v>
      </c>
      <c r="E221" s="7">
        <f>D221+E220</f>
        <v>40034.5</v>
      </c>
      <c r="F221" s="7">
        <f t="shared" ref="F221" si="304">E221+F220</f>
        <v>41551.75</v>
      </c>
      <c r="G221" s="8">
        <f t="shared" ref="G221" si="305">F221+G220</f>
        <v>43069</v>
      </c>
      <c r="H221" s="8">
        <f t="shared" ref="H221" si="306">G221+H220</f>
        <v>44586.25</v>
      </c>
      <c r="I221" s="7">
        <f t="shared" ref="I221" si="307">H221+I220</f>
        <v>46103.5</v>
      </c>
      <c r="J221" s="7">
        <f t="shared" ref="J221" si="308">I221+J220</f>
        <v>47620.75</v>
      </c>
      <c r="K221" s="8">
        <f t="shared" ref="K221" si="309">J221+K220</f>
        <v>49138</v>
      </c>
      <c r="L221" s="7">
        <f t="shared" ref="L221" si="310">K221+L220</f>
        <v>50655.25</v>
      </c>
      <c r="M221" s="7">
        <f t="shared" ref="M221" si="311">L221+M220</f>
        <v>52172.5</v>
      </c>
      <c r="N221" s="7">
        <f t="shared" ref="N221" si="312">M221+N220</f>
        <v>53689.75</v>
      </c>
      <c r="O221" s="7">
        <f t="shared" ref="O221" si="313">N221+O220</f>
        <v>55207</v>
      </c>
      <c r="P221" s="7">
        <f t="shared" ref="P221" si="314">O221+P220</f>
        <v>56724.25</v>
      </c>
      <c r="Q221" s="7">
        <f t="shared" ref="Q221" si="315">P221+Q220</f>
        <v>58241.5</v>
      </c>
      <c r="R221" s="7">
        <f t="shared" ref="R221" si="316">Q221+R220</f>
        <v>59758.75</v>
      </c>
      <c r="S221" s="7">
        <f t="shared" ref="S221" si="317">R221+S220</f>
        <v>61276</v>
      </c>
      <c r="T221" s="7">
        <f t="shared" ref="T221" si="318">S221+T220</f>
        <v>62793.25</v>
      </c>
      <c r="U221" s="7">
        <f t="shared" ref="U221" si="319">T221+U220</f>
        <v>64310.5</v>
      </c>
      <c r="V221" s="7">
        <f t="shared" ref="V221" si="320">U221+V220</f>
        <v>65827.75</v>
      </c>
      <c r="W221" s="7">
        <f t="shared" ref="W221" si="321">V221+W220</f>
        <v>67345</v>
      </c>
    </row>
    <row r="222" spans="1:23" s="6" customFormat="1" ht="14.4" customHeight="1" x14ac:dyDescent="0.3">
      <c r="A222" s="6">
        <v>11</v>
      </c>
      <c r="B222" s="9" t="s">
        <v>58</v>
      </c>
      <c r="C222" s="9"/>
      <c r="D222" s="10">
        <f>NPV(0.06,D220:W220)</f>
        <v>52308.398346226604</v>
      </c>
      <c r="E222"/>
    </row>
    <row r="223" spans="1:23" s="6" customFormat="1" ht="14.4" customHeight="1" x14ac:dyDescent="0.3">
      <c r="A223" s="6">
        <v>12</v>
      </c>
      <c r="B223" s="6" t="s">
        <v>10</v>
      </c>
      <c r="D223" s="6">
        <f>W221/20</f>
        <v>3367.25</v>
      </c>
      <c r="E223" s="11"/>
    </row>
    <row r="224" spans="1:23" s="6" customFormat="1" ht="14.4" customHeight="1" x14ac:dyDescent="0.3">
      <c r="A224" s="6">
        <v>13</v>
      </c>
      <c r="B224" s="6" t="s">
        <v>11</v>
      </c>
      <c r="D224" s="12">
        <f>NPV(0.08,D220:W220)</f>
        <v>49155.843413211682</v>
      </c>
      <c r="E224" s="11"/>
    </row>
    <row r="225" spans="1:23" s="6" customFormat="1" ht="14.4" customHeight="1" x14ac:dyDescent="0.3">
      <c r="A225" s="6">
        <v>14</v>
      </c>
      <c r="B225" s="6" t="s">
        <v>12</v>
      </c>
      <c r="D225" s="12">
        <f>NPV(0.04,D220:W220)</f>
        <v>56196.845723825303</v>
      </c>
      <c r="E225" s="11"/>
    </row>
    <row r="226" spans="1:23" s="2" customFormat="1" ht="14.4" customHeight="1" x14ac:dyDescent="0.3"/>
    <row r="227" spans="1:23" s="4" customFormat="1" ht="14.4" customHeight="1" x14ac:dyDescent="0.3">
      <c r="A227" s="27" t="s">
        <v>74</v>
      </c>
      <c r="B227" s="28" t="s">
        <v>56</v>
      </c>
      <c r="C227" s="5"/>
    </row>
    <row r="228" spans="1:23" s="30" customFormat="1" ht="14.4" customHeight="1" x14ac:dyDescent="0.3">
      <c r="A228" s="29"/>
      <c r="B228" s="33" t="s">
        <v>47</v>
      </c>
      <c r="C228" s="34"/>
    </row>
    <row r="229" spans="1:23" s="6" customFormat="1" ht="14.4" customHeight="1" x14ac:dyDescent="0.3">
      <c r="A229" s="26">
        <v>3</v>
      </c>
      <c r="B229" s="26" t="s">
        <v>40</v>
      </c>
      <c r="C229" s="17">
        <v>100</v>
      </c>
      <c r="D229" s="6" t="s">
        <v>6</v>
      </c>
    </row>
    <row r="230" spans="1:23" s="6" customFormat="1" ht="14.4" customHeight="1" x14ac:dyDescent="0.3">
      <c r="A230" s="26">
        <v>4</v>
      </c>
      <c r="B230" s="26" t="s">
        <v>37</v>
      </c>
      <c r="C230" s="17">
        <v>250</v>
      </c>
      <c r="D230" s="3" t="s">
        <v>2</v>
      </c>
    </row>
    <row r="231" spans="1:23" s="6" customFormat="1" ht="14.4" customHeight="1" x14ac:dyDescent="0.3">
      <c r="A231" s="26">
        <v>5</v>
      </c>
      <c r="B231" s="3" t="s">
        <v>38</v>
      </c>
      <c r="C231" s="17">
        <v>120</v>
      </c>
      <c r="D231" s="3" t="s">
        <v>14</v>
      </c>
    </row>
    <row r="232" spans="1:23" s="6" customFormat="1" ht="14.4" customHeight="1" x14ac:dyDescent="0.3">
      <c r="A232" s="6">
        <v>6</v>
      </c>
      <c r="B232" s="3" t="s">
        <v>41</v>
      </c>
      <c r="C232" s="17">
        <v>30</v>
      </c>
      <c r="D232" s="3" t="s">
        <v>1</v>
      </c>
    </row>
    <row r="233" spans="1:23" s="6" customFormat="1" ht="14.4" customHeight="1" x14ac:dyDescent="0.3">
      <c r="A233" s="3">
        <v>7</v>
      </c>
      <c r="B233" s="3" t="s">
        <v>42</v>
      </c>
      <c r="C233" s="17">
        <v>15</v>
      </c>
      <c r="D233" s="3" t="s">
        <v>9</v>
      </c>
    </row>
    <row r="234" spans="1:23" s="6" customFormat="1" ht="7.8" customHeight="1" x14ac:dyDescent="0.3">
      <c r="A234" s="3"/>
      <c r="B234" s="3"/>
      <c r="C234"/>
      <c r="D234" s="3"/>
    </row>
    <row r="235" spans="1:23" s="6" customFormat="1" ht="14.4" customHeight="1" x14ac:dyDescent="0.3">
      <c r="A235" s="3"/>
      <c r="B235" s="3"/>
      <c r="C235"/>
      <c r="D235" s="32" t="s">
        <v>45</v>
      </c>
    </row>
    <row r="236" spans="1:23" s="6" customFormat="1" ht="14.4" customHeight="1" x14ac:dyDescent="0.3">
      <c r="A236" s="3"/>
      <c r="B236" s="31"/>
      <c r="C236" s="31"/>
      <c r="D236" s="4" t="s">
        <v>17</v>
      </c>
      <c r="E236" s="4" t="s">
        <v>18</v>
      </c>
      <c r="F236" s="4" t="s">
        <v>19</v>
      </c>
      <c r="G236" s="4" t="s">
        <v>20</v>
      </c>
      <c r="H236" s="4" t="s">
        <v>21</v>
      </c>
      <c r="I236" s="4" t="s">
        <v>22</v>
      </c>
      <c r="J236" s="4" t="s">
        <v>23</v>
      </c>
      <c r="K236" s="4" t="s">
        <v>24</v>
      </c>
      <c r="L236" s="4" t="s">
        <v>25</v>
      </c>
      <c r="M236" s="4" t="s">
        <v>26</v>
      </c>
      <c r="N236" s="4" t="s">
        <v>27</v>
      </c>
      <c r="O236" s="4" t="s">
        <v>28</v>
      </c>
      <c r="P236" s="4" t="s">
        <v>29</v>
      </c>
      <c r="Q236" s="4" t="s">
        <v>30</v>
      </c>
      <c r="R236" s="4" t="s">
        <v>31</v>
      </c>
      <c r="S236" s="4" t="s">
        <v>32</v>
      </c>
      <c r="T236" s="4" t="s">
        <v>33</v>
      </c>
      <c r="U236" s="4" t="s">
        <v>34</v>
      </c>
      <c r="V236" s="4" t="s">
        <v>35</v>
      </c>
      <c r="W236" s="4" t="s">
        <v>36</v>
      </c>
    </row>
    <row r="237" spans="1:23" s="6" customFormat="1" ht="14.4" customHeight="1" x14ac:dyDescent="0.3">
      <c r="A237" s="3">
        <v>8</v>
      </c>
      <c r="B237" s="3" t="s">
        <v>43</v>
      </c>
      <c r="C237"/>
      <c r="D237" s="3">
        <f>C229*(C230+C231)</f>
        <v>37000</v>
      </c>
    </row>
    <row r="238" spans="1:23" s="6" customFormat="1" ht="14.4" customHeight="1" x14ac:dyDescent="0.3">
      <c r="A238" s="3">
        <v>9</v>
      </c>
      <c r="B238" s="3" t="s">
        <v>44</v>
      </c>
      <c r="C238"/>
      <c r="D238" s="3"/>
    </row>
    <row r="239" spans="1:23" s="7" customFormat="1" ht="14.4" customHeight="1" x14ac:dyDescent="0.3">
      <c r="A239" s="7">
        <v>10</v>
      </c>
      <c r="B239" s="7" t="s">
        <v>3</v>
      </c>
      <c r="D239" s="7">
        <f>C$4*C$5*C229*C232*((100-C233)/100)/100/1000</f>
        <v>1517.25</v>
      </c>
      <c r="E239" s="7">
        <f>D239</f>
        <v>1517.25</v>
      </c>
      <c r="F239" s="7">
        <f t="shared" ref="F239" si="322">E239</f>
        <v>1517.25</v>
      </c>
      <c r="G239" s="7">
        <f t="shared" ref="G239" si="323">F239</f>
        <v>1517.25</v>
      </c>
      <c r="H239" s="7">
        <f t="shared" ref="H239" si="324">G239</f>
        <v>1517.25</v>
      </c>
      <c r="I239" s="7">
        <f t="shared" ref="I239" si="325">H239</f>
        <v>1517.25</v>
      </c>
      <c r="J239" s="7">
        <f t="shared" ref="J239" si="326">I239</f>
        <v>1517.25</v>
      </c>
      <c r="K239" s="7">
        <f t="shared" ref="K239" si="327">J239</f>
        <v>1517.25</v>
      </c>
      <c r="L239" s="7">
        <f t="shared" ref="L239" si="328">K239</f>
        <v>1517.25</v>
      </c>
      <c r="M239" s="7">
        <f t="shared" ref="M239" si="329">L239</f>
        <v>1517.25</v>
      </c>
      <c r="N239" s="7">
        <f t="shared" ref="N239" si="330">M239</f>
        <v>1517.25</v>
      </c>
      <c r="O239" s="7">
        <f t="shared" ref="O239" si="331">N239</f>
        <v>1517.25</v>
      </c>
      <c r="P239" s="7">
        <f t="shared" ref="P239" si="332">O239</f>
        <v>1517.25</v>
      </c>
      <c r="Q239" s="7">
        <f t="shared" ref="Q239" si="333">P239</f>
        <v>1517.25</v>
      </c>
      <c r="R239" s="7">
        <f t="shared" ref="R239" si="334">Q239</f>
        <v>1517.25</v>
      </c>
      <c r="S239" s="7">
        <f t="shared" ref="S239" si="335">R239</f>
        <v>1517.25</v>
      </c>
      <c r="T239" s="7">
        <f t="shared" ref="T239" si="336">S239</f>
        <v>1517.25</v>
      </c>
      <c r="U239" s="7">
        <f t="shared" ref="U239" si="337">T239</f>
        <v>1517.25</v>
      </c>
      <c r="V239" s="7">
        <f t="shared" ref="V239" si="338">U239</f>
        <v>1517.25</v>
      </c>
      <c r="W239" s="7">
        <f t="shared" ref="W239" si="339">V239</f>
        <v>1517.25</v>
      </c>
    </row>
    <row r="240" spans="1:23" s="6" customFormat="1" ht="14.4" customHeight="1" x14ac:dyDescent="0.3">
      <c r="B240" s="6" t="s">
        <v>4</v>
      </c>
      <c r="D240" s="6">
        <f>SUM(D237:D239)</f>
        <v>38517.25</v>
      </c>
      <c r="E240" s="6">
        <f t="shared" ref="E240:W240" si="340">SUM(E237:E239)</f>
        <v>1517.25</v>
      </c>
      <c r="F240" s="6">
        <f t="shared" si="340"/>
        <v>1517.25</v>
      </c>
      <c r="G240" s="6">
        <f t="shared" si="340"/>
        <v>1517.25</v>
      </c>
      <c r="H240" s="6">
        <f t="shared" si="340"/>
        <v>1517.25</v>
      </c>
      <c r="I240" s="6">
        <f t="shared" si="340"/>
        <v>1517.25</v>
      </c>
      <c r="J240" s="6">
        <f t="shared" si="340"/>
        <v>1517.25</v>
      </c>
      <c r="K240" s="6">
        <f t="shared" si="340"/>
        <v>1517.25</v>
      </c>
      <c r="L240" s="6">
        <f t="shared" si="340"/>
        <v>1517.25</v>
      </c>
      <c r="M240" s="6">
        <f t="shared" si="340"/>
        <v>1517.25</v>
      </c>
      <c r="N240" s="6">
        <f t="shared" si="340"/>
        <v>1517.25</v>
      </c>
      <c r="O240" s="6">
        <f t="shared" si="340"/>
        <v>1517.25</v>
      </c>
      <c r="P240" s="6">
        <f t="shared" si="340"/>
        <v>1517.25</v>
      </c>
      <c r="Q240" s="6">
        <f t="shared" si="340"/>
        <v>1517.25</v>
      </c>
      <c r="R240" s="6">
        <f t="shared" si="340"/>
        <v>1517.25</v>
      </c>
      <c r="S240" s="6">
        <f t="shared" si="340"/>
        <v>1517.25</v>
      </c>
      <c r="T240" s="6">
        <f t="shared" si="340"/>
        <v>1517.25</v>
      </c>
      <c r="U240" s="6">
        <f t="shared" si="340"/>
        <v>1517.25</v>
      </c>
      <c r="V240" s="6">
        <f t="shared" si="340"/>
        <v>1517.25</v>
      </c>
      <c r="W240" s="6">
        <f t="shared" si="340"/>
        <v>1517.25</v>
      </c>
    </row>
    <row r="241" spans="1:23" s="7" customFormat="1" ht="14.4" customHeight="1" x14ac:dyDescent="0.3">
      <c r="B241" s="7" t="s">
        <v>5</v>
      </c>
      <c r="D241" s="7">
        <f>D240</f>
        <v>38517.25</v>
      </c>
      <c r="E241" s="7">
        <f>D241+E240</f>
        <v>40034.5</v>
      </c>
      <c r="F241" s="7">
        <f t="shared" ref="F241" si="341">E241+F240</f>
        <v>41551.75</v>
      </c>
      <c r="G241" s="8">
        <f t="shared" ref="G241" si="342">F241+G240</f>
        <v>43069</v>
      </c>
      <c r="H241" s="8">
        <f t="shared" ref="H241" si="343">G241+H240</f>
        <v>44586.25</v>
      </c>
      <c r="I241" s="7">
        <f t="shared" ref="I241" si="344">H241+I240</f>
        <v>46103.5</v>
      </c>
      <c r="J241" s="7">
        <f t="shared" ref="J241" si="345">I241+J240</f>
        <v>47620.75</v>
      </c>
      <c r="K241" s="8">
        <f t="shared" ref="K241" si="346">J241+K240</f>
        <v>49138</v>
      </c>
      <c r="L241" s="7">
        <f t="shared" ref="L241" si="347">K241+L240</f>
        <v>50655.25</v>
      </c>
      <c r="M241" s="7">
        <f t="shared" ref="M241" si="348">L241+M240</f>
        <v>52172.5</v>
      </c>
      <c r="N241" s="7">
        <f t="shared" ref="N241" si="349">M241+N240</f>
        <v>53689.75</v>
      </c>
      <c r="O241" s="7">
        <f t="shared" ref="O241" si="350">N241+O240</f>
        <v>55207</v>
      </c>
      <c r="P241" s="7">
        <f t="shared" ref="P241" si="351">O241+P240</f>
        <v>56724.25</v>
      </c>
      <c r="Q241" s="7">
        <f t="shared" ref="Q241" si="352">P241+Q240</f>
        <v>58241.5</v>
      </c>
      <c r="R241" s="7">
        <f t="shared" ref="R241" si="353">Q241+R240</f>
        <v>59758.75</v>
      </c>
      <c r="S241" s="7">
        <f t="shared" ref="S241" si="354">R241+S240</f>
        <v>61276</v>
      </c>
      <c r="T241" s="7">
        <f t="shared" ref="T241" si="355">S241+T240</f>
        <v>62793.25</v>
      </c>
      <c r="U241" s="7">
        <f t="shared" ref="U241" si="356">T241+U240</f>
        <v>64310.5</v>
      </c>
      <c r="V241" s="7">
        <f t="shared" ref="V241" si="357">U241+V240</f>
        <v>65827.75</v>
      </c>
      <c r="W241" s="7">
        <f t="shared" ref="W241" si="358">V241+W240</f>
        <v>67345</v>
      </c>
    </row>
    <row r="242" spans="1:23" s="6" customFormat="1" ht="14.4" customHeight="1" x14ac:dyDescent="0.3">
      <c r="A242" s="6">
        <v>11</v>
      </c>
      <c r="B242" s="9" t="s">
        <v>58</v>
      </c>
      <c r="C242" s="9"/>
      <c r="D242" s="10">
        <f>NPV(0.06,D240:W240)</f>
        <v>52308.398346226604</v>
      </c>
      <c r="E242"/>
    </row>
    <row r="243" spans="1:23" s="6" customFormat="1" ht="14.4" customHeight="1" x14ac:dyDescent="0.3">
      <c r="A243" s="6">
        <v>12</v>
      </c>
      <c r="B243" s="6" t="s">
        <v>10</v>
      </c>
      <c r="D243" s="6">
        <f>W241/20</f>
        <v>3367.25</v>
      </c>
      <c r="E243" s="11"/>
    </row>
    <row r="244" spans="1:23" s="6" customFormat="1" ht="14.4" customHeight="1" x14ac:dyDescent="0.3">
      <c r="A244" s="6">
        <v>13</v>
      </c>
      <c r="B244" s="6" t="s">
        <v>11</v>
      </c>
      <c r="D244" s="12">
        <f>NPV(0.08,D240:W240)</f>
        <v>49155.843413211682</v>
      </c>
      <c r="E244" s="11"/>
    </row>
    <row r="245" spans="1:23" s="6" customFormat="1" ht="14.4" customHeight="1" x14ac:dyDescent="0.3">
      <c r="A245" s="6">
        <v>14</v>
      </c>
      <c r="B245" s="6" t="s">
        <v>12</v>
      </c>
      <c r="D245" s="12">
        <f>NPV(0.04,D240:W240)</f>
        <v>56196.845723825303</v>
      </c>
      <c r="E245" s="11"/>
    </row>
    <row r="246" spans="1:23" s="2" customFormat="1" ht="14.4" customHeight="1" x14ac:dyDescent="0.3"/>
    <row r="247" spans="1:23" customFormat="1" ht="14.4" customHeight="1" x14ac:dyDescent="0.3"/>
    <row r="248" spans="1:23" customFormat="1" ht="14.4" customHeight="1" x14ac:dyDescent="0.3"/>
    <row r="249" spans="1:23" customFormat="1" ht="14.4" customHeight="1" x14ac:dyDescent="0.3"/>
    <row r="250" spans="1:23" customFormat="1" ht="14.4" customHeight="1" x14ac:dyDescent="0.3"/>
    <row r="251" spans="1:23" customFormat="1" ht="14.4" customHeight="1" x14ac:dyDescent="0.3"/>
    <row r="252" spans="1:23" customFormat="1" ht="14.4" customHeight="1" x14ac:dyDescent="0.3"/>
    <row r="253" spans="1:23" customFormat="1" ht="14.4" customHeight="1" x14ac:dyDescent="0.3"/>
    <row r="254" spans="1:23" customFormat="1" ht="7.8" customHeight="1" x14ac:dyDescent="0.3"/>
    <row r="255" spans="1:23" customFormat="1" ht="14.4" customHeight="1" x14ac:dyDescent="0.3"/>
    <row r="256" spans="1:23" customFormat="1" ht="14.4" customHeight="1" x14ac:dyDescent="0.3"/>
    <row r="257" customFormat="1" ht="14.4" customHeight="1" x14ac:dyDescent="0.3"/>
    <row r="258" customFormat="1" ht="14.4" customHeight="1" x14ac:dyDescent="0.3"/>
    <row r="259" customFormat="1" ht="14.4" customHeight="1" x14ac:dyDescent="0.3"/>
    <row r="260" customFormat="1" ht="14.4" customHeight="1" x14ac:dyDescent="0.3"/>
    <row r="261" customFormat="1" ht="14.4" customHeight="1" x14ac:dyDescent="0.3"/>
    <row r="262" customFormat="1" ht="14.4" customHeight="1" x14ac:dyDescent="0.3"/>
    <row r="263" customFormat="1" ht="14.4" customHeight="1" x14ac:dyDescent="0.3"/>
    <row r="264" customFormat="1" ht="14.4" customHeight="1" x14ac:dyDescent="0.3"/>
    <row r="265" customFormat="1" ht="14.4" customHeight="1" x14ac:dyDescent="0.3"/>
    <row r="266" customFormat="1" ht="14.4" customHeight="1" x14ac:dyDescent="0.3"/>
    <row r="267" s="2" customFormat="1" ht="15" customHeight="1" x14ac:dyDescent="0.3"/>
    <row r="268" s="2" customFormat="1" ht="15" customHeight="1" x14ac:dyDescent="0.3"/>
    <row r="269" s="2" customFormat="1" ht="15" customHeight="1" x14ac:dyDescent="0.3"/>
    <row r="270" s="2" customFormat="1" ht="15" customHeight="1" x14ac:dyDescent="0.3"/>
    <row r="271" s="2" customFormat="1" ht="15" customHeight="1" x14ac:dyDescent="0.3"/>
    <row r="272" s="2" customFormat="1" ht="15" customHeight="1" x14ac:dyDescent="0.3"/>
    <row r="273" s="2" customFormat="1" ht="15" customHeight="1" x14ac:dyDescent="0.3"/>
    <row r="274" s="2" customFormat="1" ht="15" customHeight="1" x14ac:dyDescent="0.3"/>
    <row r="275" s="2" customFormat="1" ht="15" customHeight="1" x14ac:dyDescent="0.3"/>
    <row r="276" s="2" customFormat="1" ht="15" customHeight="1" x14ac:dyDescent="0.3"/>
    <row r="277" s="2" customFormat="1" ht="15" customHeight="1" x14ac:dyDescent="0.3"/>
    <row r="278" s="2" customFormat="1" ht="15" customHeight="1" x14ac:dyDescent="0.3"/>
    <row r="279" s="2" customFormat="1" ht="15" customHeight="1" x14ac:dyDescent="0.3"/>
    <row r="280" s="2" customFormat="1" ht="15" customHeight="1" x14ac:dyDescent="0.3"/>
    <row r="281" s="2" customFormat="1" ht="15" customHeight="1" x14ac:dyDescent="0.3"/>
    <row r="282" s="2" customFormat="1" ht="15" customHeight="1" x14ac:dyDescent="0.3"/>
    <row r="283" s="2" customFormat="1" ht="15" customHeight="1" x14ac:dyDescent="0.3"/>
    <row r="284" s="2" customFormat="1" ht="15" customHeight="1" x14ac:dyDescent="0.3"/>
    <row r="285" s="2" customFormat="1" ht="15" customHeight="1" x14ac:dyDescent="0.3"/>
    <row r="286" s="2" customFormat="1" ht="15" customHeight="1" x14ac:dyDescent="0.3"/>
    <row r="287" s="2" customFormat="1" ht="15" customHeight="1" x14ac:dyDescent="0.3"/>
    <row r="288" s="2" customFormat="1" ht="15" customHeight="1" x14ac:dyDescent="0.3"/>
    <row r="289" s="2" customFormat="1" ht="15" customHeight="1" x14ac:dyDescent="0.3"/>
    <row r="290" s="2" customFormat="1" ht="15" customHeight="1" x14ac:dyDescent="0.3"/>
    <row r="291" s="2" customFormat="1" ht="15" customHeight="1" x14ac:dyDescent="0.3"/>
    <row r="292" s="2" customFormat="1" ht="15" customHeight="1" x14ac:dyDescent="0.3"/>
    <row r="293" s="2" customFormat="1" ht="15" customHeight="1" x14ac:dyDescent="0.3"/>
    <row r="294" s="2" customFormat="1" ht="15" customHeight="1" x14ac:dyDescent="0.3"/>
    <row r="295" s="2" customFormat="1" ht="15" customHeight="1" x14ac:dyDescent="0.3"/>
    <row r="296" s="2" customFormat="1" ht="15" customHeight="1" x14ac:dyDescent="0.3"/>
    <row r="297" s="2" customFormat="1" ht="15" customHeight="1" x14ac:dyDescent="0.3"/>
    <row r="298" s="2" customFormat="1" ht="15" customHeight="1" x14ac:dyDescent="0.3"/>
    <row r="299" s="2" customFormat="1" ht="15" customHeight="1" x14ac:dyDescent="0.3"/>
    <row r="300" s="2" customFormat="1" ht="15" customHeight="1" x14ac:dyDescent="0.3"/>
    <row r="301" s="2" customFormat="1" ht="15" customHeight="1" x14ac:dyDescent="0.3"/>
    <row r="302" s="2" customFormat="1" ht="15" customHeight="1" x14ac:dyDescent="0.3"/>
    <row r="303" s="2" customFormat="1" ht="15" customHeight="1" x14ac:dyDescent="0.3"/>
    <row r="304" s="2" customFormat="1" ht="15" customHeight="1" x14ac:dyDescent="0.3"/>
    <row r="305" s="2" customFormat="1" ht="15" customHeight="1" x14ac:dyDescent="0.3"/>
    <row r="306" s="2" customFormat="1" ht="15" customHeight="1" x14ac:dyDescent="0.3"/>
    <row r="307" s="2" customFormat="1" ht="15" customHeight="1" x14ac:dyDescent="0.3"/>
    <row r="308" s="2" customFormat="1" ht="15" customHeight="1" x14ac:dyDescent="0.3"/>
    <row r="309" s="2" customFormat="1" ht="15" customHeight="1" x14ac:dyDescent="0.3"/>
    <row r="310" s="2" customFormat="1" ht="15" customHeight="1" x14ac:dyDescent="0.3"/>
    <row r="311" s="2" customFormat="1" ht="15" customHeight="1" x14ac:dyDescent="0.3"/>
    <row r="312" s="2" customFormat="1" ht="15" customHeight="1" x14ac:dyDescent="0.3"/>
    <row r="313" s="2" customFormat="1" ht="15" customHeight="1" x14ac:dyDescent="0.3"/>
    <row r="314" s="2" customFormat="1" ht="15" customHeight="1" x14ac:dyDescent="0.3"/>
    <row r="315" s="2" customFormat="1" ht="15" customHeight="1" x14ac:dyDescent="0.3"/>
    <row r="316" s="2" customFormat="1" ht="15" customHeight="1" x14ac:dyDescent="0.3"/>
    <row r="317" s="2" customFormat="1" ht="15" customHeight="1" x14ac:dyDescent="0.3"/>
    <row r="318" s="2" customFormat="1" ht="15" customHeight="1" x14ac:dyDescent="0.3"/>
    <row r="319" s="2" customFormat="1" ht="15" customHeight="1" x14ac:dyDescent="0.3"/>
    <row r="320" s="2" customFormat="1" ht="15" customHeight="1" x14ac:dyDescent="0.3"/>
    <row r="321" s="2" customFormat="1" ht="15" customHeight="1" x14ac:dyDescent="0.3"/>
    <row r="322" s="2" customFormat="1" ht="15" customHeight="1" x14ac:dyDescent="0.3"/>
    <row r="323" s="2" customFormat="1" ht="15" customHeight="1" x14ac:dyDescent="0.3"/>
    <row r="324" s="2" customFormat="1" ht="15" customHeight="1" x14ac:dyDescent="0.3"/>
    <row r="325" s="2" customFormat="1" ht="15" customHeight="1" x14ac:dyDescent="0.3"/>
    <row r="326" s="2" customFormat="1" ht="15" customHeight="1" x14ac:dyDescent="0.3"/>
    <row r="327" s="2" customFormat="1" ht="15" customHeight="1" x14ac:dyDescent="0.3"/>
    <row r="328" s="2" customFormat="1" ht="15" customHeight="1" x14ac:dyDescent="0.3"/>
    <row r="329" s="2" customFormat="1" ht="15" customHeight="1" x14ac:dyDescent="0.3"/>
    <row r="330" s="2" customFormat="1" ht="15" customHeight="1" x14ac:dyDescent="0.3"/>
    <row r="331" s="2" customFormat="1" ht="15" customHeight="1" x14ac:dyDescent="0.3"/>
    <row r="332" s="2" customFormat="1" ht="15" customHeight="1" x14ac:dyDescent="0.3"/>
    <row r="333" s="2" customFormat="1" ht="15" customHeight="1" x14ac:dyDescent="0.3"/>
    <row r="334" s="2" customFormat="1" ht="15" customHeight="1" x14ac:dyDescent="0.3"/>
    <row r="335" s="2" customFormat="1" ht="15" customHeight="1" x14ac:dyDescent="0.3"/>
    <row r="336" s="2" customFormat="1" ht="15" customHeight="1" x14ac:dyDescent="0.3"/>
    <row r="337" s="2" customFormat="1" ht="15" customHeight="1" x14ac:dyDescent="0.3"/>
    <row r="338" s="2" customFormat="1" ht="15" customHeight="1" x14ac:dyDescent="0.3"/>
    <row r="339" s="2" customFormat="1" ht="15" customHeight="1" x14ac:dyDescent="0.3"/>
    <row r="340" s="2" customFormat="1" ht="15" customHeight="1" x14ac:dyDescent="0.3"/>
    <row r="341" s="2" customFormat="1" ht="15" customHeight="1" x14ac:dyDescent="0.3"/>
    <row r="342" s="2" customFormat="1" ht="15" customHeight="1" x14ac:dyDescent="0.3"/>
    <row r="343" s="2" customFormat="1" ht="15" customHeight="1" x14ac:dyDescent="0.3"/>
    <row r="344" s="2" customFormat="1" ht="15" customHeight="1" x14ac:dyDescent="0.3"/>
    <row r="345" s="2" customFormat="1" ht="15" customHeight="1" x14ac:dyDescent="0.3"/>
    <row r="346" s="2" customFormat="1" ht="15" customHeight="1" x14ac:dyDescent="0.3"/>
    <row r="347" s="2" customFormat="1" ht="15" customHeight="1" x14ac:dyDescent="0.3"/>
    <row r="348" s="2" customFormat="1" ht="15" customHeight="1" x14ac:dyDescent="0.3"/>
    <row r="349" s="2" customFormat="1" ht="15" customHeight="1" x14ac:dyDescent="0.3"/>
    <row r="350" s="2" customFormat="1" ht="15" customHeight="1" x14ac:dyDescent="0.3"/>
    <row r="351" s="2" customFormat="1" ht="15" customHeight="1" x14ac:dyDescent="0.3"/>
    <row r="352" s="2" customFormat="1" ht="15" customHeight="1" x14ac:dyDescent="0.3"/>
    <row r="353" s="2" customFormat="1" ht="15" customHeight="1" x14ac:dyDescent="0.3"/>
    <row r="354" s="2" customFormat="1" ht="15" customHeight="1" x14ac:dyDescent="0.3"/>
    <row r="355" s="2" customFormat="1" ht="15" customHeight="1" x14ac:dyDescent="0.3"/>
    <row r="356" s="2" customFormat="1" ht="15" customHeight="1" x14ac:dyDescent="0.3"/>
    <row r="357" s="2" customFormat="1" ht="15" customHeight="1" x14ac:dyDescent="0.3"/>
    <row r="358" s="2" customFormat="1" ht="15" customHeight="1" x14ac:dyDescent="0.3"/>
    <row r="359" s="2" customFormat="1" ht="15" customHeight="1" x14ac:dyDescent="0.3"/>
    <row r="360" s="2" customFormat="1" ht="15" customHeight="1" x14ac:dyDescent="0.3"/>
    <row r="361" s="2" customFormat="1" ht="15" customHeight="1" x14ac:dyDescent="0.3"/>
    <row r="362" s="2" customFormat="1" ht="15" customHeight="1" x14ac:dyDescent="0.3"/>
    <row r="363" s="2" customFormat="1" ht="15" customHeight="1" x14ac:dyDescent="0.3"/>
    <row r="364" s="2" customFormat="1" ht="15" customHeight="1" x14ac:dyDescent="0.3"/>
    <row r="365" s="2" customFormat="1" ht="15" customHeight="1" x14ac:dyDescent="0.3"/>
    <row r="366" s="2" customFormat="1" ht="15" customHeight="1" x14ac:dyDescent="0.3"/>
    <row r="367" s="2" customFormat="1" ht="15" customHeight="1" x14ac:dyDescent="0.3"/>
    <row r="368" s="2" customFormat="1" ht="15" customHeight="1" x14ac:dyDescent="0.3"/>
    <row r="369" s="2" customFormat="1" ht="15" customHeight="1" x14ac:dyDescent="0.3"/>
    <row r="370" s="2" customFormat="1" ht="15" customHeight="1" x14ac:dyDescent="0.3"/>
    <row r="371" s="2" customFormat="1" ht="15" customHeight="1" x14ac:dyDescent="0.3"/>
    <row r="372" s="2" customFormat="1" ht="15" customHeight="1" x14ac:dyDescent="0.3"/>
    <row r="373" s="2" customFormat="1" ht="15" customHeight="1" x14ac:dyDescent="0.3"/>
    <row r="374" s="2" customFormat="1" ht="15" customHeight="1" x14ac:dyDescent="0.3"/>
    <row r="375" s="2" customFormat="1" ht="15" customHeight="1" x14ac:dyDescent="0.3"/>
    <row r="376" s="2" customFormat="1" ht="15" customHeight="1" x14ac:dyDescent="0.3"/>
    <row r="377" s="2" customFormat="1" ht="15" customHeight="1" x14ac:dyDescent="0.3"/>
    <row r="378" s="2" customFormat="1" ht="15" customHeight="1" x14ac:dyDescent="0.3"/>
    <row r="379" s="2" customFormat="1" ht="15" customHeight="1" x14ac:dyDescent="0.3"/>
    <row r="380" s="2" customFormat="1" ht="15" customHeight="1" x14ac:dyDescent="0.3"/>
    <row r="381" s="2" customFormat="1" ht="15" customHeight="1" x14ac:dyDescent="0.3"/>
    <row r="382" s="2" customFormat="1" ht="15" customHeight="1" x14ac:dyDescent="0.3"/>
    <row r="383" s="2" customFormat="1" ht="15" customHeight="1" x14ac:dyDescent="0.3"/>
    <row r="384" s="2" customFormat="1" ht="15" customHeight="1" x14ac:dyDescent="0.3"/>
    <row r="385" s="2" customFormat="1" ht="15" customHeight="1" x14ac:dyDescent="0.3"/>
    <row r="386" s="2" customFormat="1" ht="15" customHeight="1" x14ac:dyDescent="0.3"/>
    <row r="387" s="2" customFormat="1" ht="15" customHeight="1" x14ac:dyDescent="0.3"/>
    <row r="388" s="2" customFormat="1" ht="15" customHeight="1" x14ac:dyDescent="0.3"/>
    <row r="389" s="2" customFormat="1" ht="15" customHeight="1" x14ac:dyDescent="0.3"/>
    <row r="390" s="2" customFormat="1" ht="15" customHeight="1" x14ac:dyDescent="0.3"/>
    <row r="391" s="2" customFormat="1" ht="15" customHeight="1" x14ac:dyDescent="0.3"/>
    <row r="392" s="2" customFormat="1" ht="15" customHeight="1" x14ac:dyDescent="0.3"/>
    <row r="393" s="2" customFormat="1" ht="15" customHeight="1" x14ac:dyDescent="0.3"/>
    <row r="394" s="2" customFormat="1" ht="15" customHeight="1" x14ac:dyDescent="0.3"/>
    <row r="395" s="2" customFormat="1" ht="15" customHeight="1" x14ac:dyDescent="0.3"/>
    <row r="396" s="2" customFormat="1" ht="15" customHeight="1" x14ac:dyDescent="0.3"/>
    <row r="397" s="2" customFormat="1" ht="15" customHeight="1" x14ac:dyDescent="0.3"/>
    <row r="398" s="2" customFormat="1" ht="15" customHeight="1" x14ac:dyDescent="0.3"/>
    <row r="399" s="2" customFormat="1" ht="15" customHeight="1" x14ac:dyDescent="0.3"/>
    <row r="400" s="2" customFormat="1" ht="15" customHeight="1" x14ac:dyDescent="0.3"/>
    <row r="401" s="2" customFormat="1" ht="15" customHeight="1" x14ac:dyDescent="0.3"/>
    <row r="402" s="2" customFormat="1" ht="15" customHeight="1" x14ac:dyDescent="0.3"/>
    <row r="403" s="2" customFormat="1" ht="15" customHeight="1" x14ac:dyDescent="0.3"/>
    <row r="404" s="2" customFormat="1" ht="15" customHeight="1" x14ac:dyDescent="0.3"/>
    <row r="405" s="2" customFormat="1" ht="15" customHeight="1" x14ac:dyDescent="0.3"/>
    <row r="406" s="2" customFormat="1" ht="15" customHeight="1" x14ac:dyDescent="0.3"/>
    <row r="407" s="2" customFormat="1" ht="15" customHeight="1" x14ac:dyDescent="0.3"/>
    <row r="408" s="2" customFormat="1" ht="15" customHeight="1" x14ac:dyDescent="0.3"/>
    <row r="409" s="2" customFormat="1" ht="15" customHeight="1" x14ac:dyDescent="0.3"/>
    <row r="410" s="2" customFormat="1" ht="15" customHeight="1" x14ac:dyDescent="0.3"/>
    <row r="411" s="2" customFormat="1" ht="15" customHeight="1" x14ac:dyDescent="0.3"/>
    <row r="412" s="2" customFormat="1" ht="15" customHeight="1" x14ac:dyDescent="0.3"/>
    <row r="413" s="2" customFormat="1" ht="15" customHeight="1" x14ac:dyDescent="0.3"/>
    <row r="414" s="2" customFormat="1" ht="15" customHeight="1" x14ac:dyDescent="0.3"/>
    <row r="415" s="2" customFormat="1" ht="15" customHeight="1" x14ac:dyDescent="0.3"/>
    <row r="416" s="2" customFormat="1" ht="15" customHeight="1" x14ac:dyDescent="0.3"/>
    <row r="417" s="2" customFormat="1" ht="15" customHeight="1" x14ac:dyDescent="0.3"/>
    <row r="418" s="2" customFormat="1" ht="15" customHeight="1" x14ac:dyDescent="0.3"/>
    <row r="419" s="2" customFormat="1" ht="15" customHeight="1" x14ac:dyDescent="0.3"/>
    <row r="420" s="2" customFormat="1" ht="15" customHeight="1" x14ac:dyDescent="0.3"/>
    <row r="421" s="2" customFormat="1" ht="15" customHeight="1" x14ac:dyDescent="0.3"/>
    <row r="422" s="2" customFormat="1" ht="15" customHeight="1" x14ac:dyDescent="0.3"/>
    <row r="423" s="2" customFormat="1" ht="15" customHeight="1" x14ac:dyDescent="0.3"/>
    <row r="424" s="2" customFormat="1" ht="15" customHeight="1" x14ac:dyDescent="0.3"/>
    <row r="425" s="2" customFormat="1" ht="15" customHeight="1" x14ac:dyDescent="0.3"/>
    <row r="426" s="2" customFormat="1" ht="15" customHeight="1" x14ac:dyDescent="0.3"/>
    <row r="427" s="2" customFormat="1" ht="15" customHeight="1" x14ac:dyDescent="0.3"/>
    <row r="428" s="2" customFormat="1" ht="15" customHeight="1" x14ac:dyDescent="0.3"/>
    <row r="429" s="2" customFormat="1" ht="15" customHeight="1" x14ac:dyDescent="0.3"/>
    <row r="430" s="2" customFormat="1" ht="15" customHeight="1" x14ac:dyDescent="0.3"/>
    <row r="431" s="2" customFormat="1" ht="15" customHeight="1" x14ac:dyDescent="0.3"/>
    <row r="432" s="2" customFormat="1" ht="15" customHeight="1" x14ac:dyDescent="0.3"/>
    <row r="433" s="2" customFormat="1" ht="15" customHeight="1" x14ac:dyDescent="0.3"/>
    <row r="434" s="2" customFormat="1" ht="15" customHeight="1" x14ac:dyDescent="0.3"/>
    <row r="435" s="2" customFormat="1" ht="15" customHeight="1" x14ac:dyDescent="0.3"/>
    <row r="436" s="2" customFormat="1" ht="15" customHeight="1" x14ac:dyDescent="0.3"/>
    <row r="437" s="2" customFormat="1" ht="15" customHeight="1" x14ac:dyDescent="0.3"/>
    <row r="438" s="2" customFormat="1" ht="15" customHeight="1" x14ac:dyDescent="0.3"/>
    <row r="439" s="2" customFormat="1" ht="15" customHeight="1" x14ac:dyDescent="0.3"/>
    <row r="440" s="2" customFormat="1" ht="15" customHeight="1" x14ac:dyDescent="0.3"/>
    <row r="441" s="2" customFormat="1" ht="15" customHeight="1" x14ac:dyDescent="0.3"/>
    <row r="442" s="2" customFormat="1" ht="15" customHeight="1" x14ac:dyDescent="0.3"/>
    <row r="443" s="2" customFormat="1" ht="15" customHeight="1" x14ac:dyDescent="0.3"/>
    <row r="444" s="2" customFormat="1" ht="15" customHeight="1" x14ac:dyDescent="0.3"/>
    <row r="445" s="2" customFormat="1" ht="15" customHeight="1" x14ac:dyDescent="0.3"/>
    <row r="446" s="2" customFormat="1" ht="15" customHeight="1" x14ac:dyDescent="0.3"/>
    <row r="447" s="2" customFormat="1" ht="15" customHeight="1" x14ac:dyDescent="0.3"/>
    <row r="448" s="2" customFormat="1" ht="15" customHeight="1" x14ac:dyDescent="0.3"/>
    <row r="449" s="2" customFormat="1" ht="15" customHeight="1" x14ac:dyDescent="0.3"/>
    <row r="450" s="2" customFormat="1" ht="15" customHeight="1" x14ac:dyDescent="0.3"/>
    <row r="451" s="2" customFormat="1" ht="15" customHeight="1" x14ac:dyDescent="0.3"/>
    <row r="452" s="2" customFormat="1" ht="15" customHeight="1" x14ac:dyDescent="0.3"/>
    <row r="453" s="2" customFormat="1" ht="15" customHeight="1" x14ac:dyDescent="0.3"/>
    <row r="454" s="2" customFormat="1" ht="15" customHeight="1" x14ac:dyDescent="0.3"/>
    <row r="455" s="2" customFormat="1" ht="15" customHeight="1" x14ac:dyDescent="0.3"/>
    <row r="456" s="2" customFormat="1" ht="15" customHeight="1" x14ac:dyDescent="0.3"/>
    <row r="457" s="2" customFormat="1" ht="15" customHeight="1" x14ac:dyDescent="0.3"/>
    <row r="458" s="2" customFormat="1" ht="15" customHeight="1" x14ac:dyDescent="0.3"/>
    <row r="459" s="2" customFormat="1" ht="15" customHeight="1" x14ac:dyDescent="0.3"/>
    <row r="460" s="2" customFormat="1" ht="15" customHeight="1" x14ac:dyDescent="0.3"/>
    <row r="461" s="2" customFormat="1" ht="15" customHeight="1" x14ac:dyDescent="0.3"/>
    <row r="462" s="2" customFormat="1" ht="15" customHeight="1" x14ac:dyDescent="0.3"/>
    <row r="463" s="2" customFormat="1" ht="15" customHeight="1" x14ac:dyDescent="0.3"/>
    <row r="464" s="2" customFormat="1" ht="15" customHeight="1" x14ac:dyDescent="0.3"/>
    <row r="465" s="2" customFormat="1" ht="15" customHeight="1" x14ac:dyDescent="0.3"/>
    <row r="466" s="2" customFormat="1" ht="15" customHeight="1" x14ac:dyDescent="0.3"/>
    <row r="467" s="2" customFormat="1" ht="15" customHeight="1" x14ac:dyDescent="0.3"/>
    <row r="468" s="2" customFormat="1" ht="15" customHeight="1" x14ac:dyDescent="0.3"/>
    <row r="469" s="2" customFormat="1" ht="15" customHeight="1" x14ac:dyDescent="0.3"/>
    <row r="470" s="2" customFormat="1" ht="15" customHeight="1" x14ac:dyDescent="0.3"/>
    <row r="471" s="2" customFormat="1" ht="15" customHeight="1" x14ac:dyDescent="0.3"/>
    <row r="472" s="2" customFormat="1" ht="15" customHeight="1" x14ac:dyDescent="0.3"/>
    <row r="473" s="2" customFormat="1" ht="15" customHeight="1" x14ac:dyDescent="0.3"/>
    <row r="474" s="2" customFormat="1" ht="15" customHeight="1" x14ac:dyDescent="0.3"/>
    <row r="475" s="2" customFormat="1" ht="15" customHeight="1" x14ac:dyDescent="0.3"/>
    <row r="476" s="2" customFormat="1" ht="15" customHeight="1" x14ac:dyDescent="0.3"/>
    <row r="477" s="2" customFormat="1" ht="15" customHeight="1" x14ac:dyDescent="0.3"/>
    <row r="478" s="2" customFormat="1" ht="15" customHeight="1" x14ac:dyDescent="0.3"/>
    <row r="479" s="2" customFormat="1" ht="15" customHeight="1" x14ac:dyDescent="0.3"/>
    <row r="480" s="2" customFormat="1" ht="15" customHeight="1" x14ac:dyDescent="0.3"/>
    <row r="481" s="2" customFormat="1" ht="15" customHeight="1" x14ac:dyDescent="0.3"/>
    <row r="482" s="2" customFormat="1" ht="15" customHeight="1" x14ac:dyDescent="0.3"/>
    <row r="483" s="2" customFormat="1" ht="15" customHeight="1" x14ac:dyDescent="0.3"/>
    <row r="484" s="2" customFormat="1" ht="15" customHeight="1" x14ac:dyDescent="0.3"/>
    <row r="485" s="2" customFormat="1" ht="15" customHeight="1" x14ac:dyDescent="0.3"/>
    <row r="486" s="2" customFormat="1" ht="15" customHeight="1" x14ac:dyDescent="0.3"/>
    <row r="487" s="2" customFormat="1" ht="15" customHeight="1" x14ac:dyDescent="0.3"/>
    <row r="488" s="2" customFormat="1" ht="15" customHeight="1" x14ac:dyDescent="0.3"/>
    <row r="489" s="2" customFormat="1" ht="15" customHeight="1" x14ac:dyDescent="0.3"/>
    <row r="490" s="2" customFormat="1" ht="15" customHeight="1" x14ac:dyDescent="0.3"/>
    <row r="491" s="2" customFormat="1" ht="15" customHeight="1" x14ac:dyDescent="0.3"/>
    <row r="492" s="2" customFormat="1" ht="15" customHeight="1" x14ac:dyDescent="0.3"/>
    <row r="493" s="2" customFormat="1" ht="15" customHeight="1" x14ac:dyDescent="0.3"/>
    <row r="494" s="2" customFormat="1" ht="15" customHeight="1" x14ac:dyDescent="0.3"/>
    <row r="495" s="2" customFormat="1" ht="15" customHeight="1" x14ac:dyDescent="0.3"/>
    <row r="496" s="2" customFormat="1" ht="15" customHeight="1" x14ac:dyDescent="0.3"/>
    <row r="497" s="2" customFormat="1" ht="15" customHeight="1" x14ac:dyDescent="0.3"/>
    <row r="498" s="2" customFormat="1" ht="15" customHeight="1" x14ac:dyDescent="0.3"/>
    <row r="499" s="2" customFormat="1" ht="15" customHeight="1" x14ac:dyDescent="0.3"/>
    <row r="500" s="2" customFormat="1" ht="15" customHeight="1" x14ac:dyDescent="0.3"/>
    <row r="501" s="2" customFormat="1" ht="15" customHeight="1" x14ac:dyDescent="0.3"/>
    <row r="502" s="2" customFormat="1" ht="15" customHeight="1" x14ac:dyDescent="0.3"/>
    <row r="503" s="2" customFormat="1" ht="15" customHeight="1" x14ac:dyDescent="0.3"/>
    <row r="504" s="2" customFormat="1" ht="15" customHeight="1" x14ac:dyDescent="0.3"/>
    <row r="505" s="2" customFormat="1" ht="15" customHeight="1" x14ac:dyDescent="0.3"/>
    <row r="506" s="2" customFormat="1" ht="15" customHeight="1" x14ac:dyDescent="0.3"/>
    <row r="507" s="2" customFormat="1" ht="15" customHeight="1" x14ac:dyDescent="0.3"/>
    <row r="508" s="2" customFormat="1" ht="15" customHeight="1" x14ac:dyDescent="0.3"/>
    <row r="509" s="2" customFormat="1" ht="15" customHeight="1" x14ac:dyDescent="0.3"/>
    <row r="510" s="2" customFormat="1" ht="15" customHeight="1" x14ac:dyDescent="0.3"/>
    <row r="511" s="2" customFormat="1" ht="15" customHeight="1" x14ac:dyDescent="0.3"/>
    <row r="512" s="2" customFormat="1" ht="15" customHeight="1" x14ac:dyDescent="0.3"/>
    <row r="513" s="2" customFormat="1" ht="15" customHeight="1" x14ac:dyDescent="0.3"/>
    <row r="514" s="2" customFormat="1" ht="15" customHeight="1" x14ac:dyDescent="0.3"/>
    <row r="515" s="2" customFormat="1" ht="15" customHeight="1" x14ac:dyDescent="0.3"/>
    <row r="516" s="2" customFormat="1" ht="15" customHeight="1" x14ac:dyDescent="0.3"/>
    <row r="517" s="2" customFormat="1" ht="15" customHeight="1" x14ac:dyDescent="0.3"/>
    <row r="518" s="2" customFormat="1" ht="15" customHeight="1" x14ac:dyDescent="0.3"/>
    <row r="519" s="2" customFormat="1" ht="15" customHeight="1" x14ac:dyDescent="0.3"/>
    <row r="520" s="2" customFormat="1" ht="15" customHeight="1" x14ac:dyDescent="0.3"/>
    <row r="521" s="2" customFormat="1" ht="15" customHeight="1" x14ac:dyDescent="0.3"/>
    <row r="522" s="2" customFormat="1" ht="15" customHeight="1" x14ac:dyDescent="0.3"/>
    <row r="523" s="2" customFormat="1" ht="15" customHeight="1" x14ac:dyDescent="0.3"/>
    <row r="524" s="2" customFormat="1" ht="15" customHeight="1" x14ac:dyDescent="0.3"/>
    <row r="525" s="2" customFormat="1" ht="15" customHeight="1" x14ac:dyDescent="0.3"/>
    <row r="526" s="2" customFormat="1" ht="15" customHeight="1" x14ac:dyDescent="0.3"/>
    <row r="527" s="2" customFormat="1" ht="15" customHeight="1" x14ac:dyDescent="0.3"/>
    <row r="528" s="2" customFormat="1" ht="15" customHeight="1" x14ac:dyDescent="0.3"/>
    <row r="529" s="2" customFormat="1" ht="15" customHeight="1" x14ac:dyDescent="0.3"/>
    <row r="530" s="2" customFormat="1" ht="15" customHeight="1" x14ac:dyDescent="0.3"/>
    <row r="531" s="2" customFormat="1" ht="15" customHeight="1" x14ac:dyDescent="0.3"/>
    <row r="532" s="2" customFormat="1" ht="15" customHeight="1" x14ac:dyDescent="0.3"/>
    <row r="533" s="2" customFormat="1" ht="15" customHeight="1" x14ac:dyDescent="0.3"/>
    <row r="534" s="2" customFormat="1" ht="15" customHeight="1" x14ac:dyDescent="0.3"/>
    <row r="535" s="2" customFormat="1" ht="15" customHeight="1" x14ac:dyDescent="0.3"/>
    <row r="536" s="2" customFormat="1" ht="15" customHeight="1" x14ac:dyDescent="0.3"/>
    <row r="537" s="2" customFormat="1" ht="15" customHeight="1" x14ac:dyDescent="0.3"/>
    <row r="538" s="2" customFormat="1" ht="15" customHeight="1" x14ac:dyDescent="0.3"/>
    <row r="539" s="2" customFormat="1" ht="15" customHeight="1" x14ac:dyDescent="0.3"/>
    <row r="540" s="2" customFormat="1" ht="15" customHeight="1" x14ac:dyDescent="0.3"/>
    <row r="541" s="2" customFormat="1" ht="15" customHeight="1" x14ac:dyDescent="0.3"/>
    <row r="542" s="2" customFormat="1" ht="15" customHeight="1" x14ac:dyDescent="0.3"/>
    <row r="543" s="2" customFormat="1" ht="15" customHeight="1" x14ac:dyDescent="0.3"/>
    <row r="544" s="2" customFormat="1" ht="15" customHeight="1" x14ac:dyDescent="0.3"/>
    <row r="545" s="2" customFormat="1" ht="15" customHeight="1" x14ac:dyDescent="0.3"/>
    <row r="546" s="2" customFormat="1" ht="15" customHeight="1" x14ac:dyDescent="0.3"/>
    <row r="547" s="2" customFormat="1" ht="15" customHeight="1" x14ac:dyDescent="0.3"/>
    <row r="548" s="2" customFormat="1" ht="15" customHeight="1" x14ac:dyDescent="0.3"/>
    <row r="549" s="2" customFormat="1" ht="15" customHeight="1" x14ac:dyDescent="0.3"/>
    <row r="550" s="2" customFormat="1" ht="15" customHeight="1" x14ac:dyDescent="0.3"/>
    <row r="551" s="2" customFormat="1" ht="15" customHeight="1" x14ac:dyDescent="0.3"/>
    <row r="552" s="2" customFormat="1" ht="15" customHeight="1" x14ac:dyDescent="0.3"/>
    <row r="553" s="2" customFormat="1" ht="15" customHeight="1" x14ac:dyDescent="0.3"/>
    <row r="554" s="2" customFormat="1" ht="15" customHeight="1" x14ac:dyDescent="0.3"/>
    <row r="555" s="2" customFormat="1" ht="15" customHeight="1" x14ac:dyDescent="0.3"/>
    <row r="556" s="2" customFormat="1" ht="15" customHeight="1" x14ac:dyDescent="0.3"/>
    <row r="557" s="2" customFormat="1" ht="15" customHeight="1" x14ac:dyDescent="0.3"/>
    <row r="558" s="2" customFormat="1" ht="15" customHeight="1" x14ac:dyDescent="0.3"/>
    <row r="559" s="2" customFormat="1" ht="15" customHeight="1" x14ac:dyDescent="0.3"/>
    <row r="560" s="2" customFormat="1" ht="15" customHeight="1" x14ac:dyDescent="0.3"/>
    <row r="561" s="2" customFormat="1" ht="15" customHeight="1" x14ac:dyDescent="0.3"/>
    <row r="562" s="2" customFormat="1" ht="15" customHeight="1" x14ac:dyDescent="0.3"/>
    <row r="563" s="2" customFormat="1" ht="15" customHeight="1" x14ac:dyDescent="0.3"/>
    <row r="564" s="2" customFormat="1" ht="15" customHeight="1" x14ac:dyDescent="0.3"/>
    <row r="565" s="2" customFormat="1" ht="15" customHeight="1" x14ac:dyDescent="0.3"/>
    <row r="566" s="2" customFormat="1" ht="15" customHeight="1" x14ac:dyDescent="0.3"/>
    <row r="567" s="2" customFormat="1" ht="15" customHeight="1" x14ac:dyDescent="0.3"/>
    <row r="568" s="2" customFormat="1" ht="15" customHeight="1" x14ac:dyDescent="0.3"/>
    <row r="569" s="2" customFormat="1" ht="15" customHeight="1" x14ac:dyDescent="0.3"/>
    <row r="570" s="2" customFormat="1" ht="15" customHeight="1" x14ac:dyDescent="0.3"/>
    <row r="571" s="2" customFormat="1" ht="15" customHeight="1" x14ac:dyDescent="0.3"/>
    <row r="572" s="2" customFormat="1" ht="15" customHeight="1" x14ac:dyDescent="0.3"/>
    <row r="573" s="2" customFormat="1" ht="15" customHeight="1" x14ac:dyDescent="0.3"/>
    <row r="574" s="2" customFormat="1" ht="15" customHeight="1" x14ac:dyDescent="0.3"/>
    <row r="575" s="2" customFormat="1" ht="15" customHeight="1" x14ac:dyDescent="0.3"/>
    <row r="576" s="2" customFormat="1" ht="15" customHeight="1" x14ac:dyDescent="0.3"/>
    <row r="577" s="2" customFormat="1" ht="15" customHeight="1" x14ac:dyDescent="0.3"/>
    <row r="578" s="2" customFormat="1" ht="15" customHeight="1" x14ac:dyDescent="0.3"/>
    <row r="579" s="2" customFormat="1" ht="15" customHeight="1" x14ac:dyDescent="0.3"/>
    <row r="580" s="2" customFormat="1" ht="15" customHeight="1" x14ac:dyDescent="0.3"/>
    <row r="581" s="2" customFormat="1" ht="15" customHeight="1" x14ac:dyDescent="0.3"/>
    <row r="582" s="2" customFormat="1" ht="15" customHeight="1" x14ac:dyDescent="0.3"/>
    <row r="583" s="2" customFormat="1" ht="15" customHeight="1" x14ac:dyDescent="0.3"/>
    <row r="584" s="2" customFormat="1" ht="15" customHeight="1" x14ac:dyDescent="0.3"/>
    <row r="585" s="2" customFormat="1" ht="15" customHeight="1" x14ac:dyDescent="0.3"/>
    <row r="586" s="2" customFormat="1" ht="15" customHeight="1" x14ac:dyDescent="0.3"/>
    <row r="587" s="2" customFormat="1" ht="15" customHeight="1" x14ac:dyDescent="0.3"/>
    <row r="588" s="2" customFormat="1" ht="15" customHeight="1" x14ac:dyDescent="0.3"/>
    <row r="589" s="2" customFormat="1" ht="15" customHeight="1" x14ac:dyDescent="0.3"/>
    <row r="590" s="2" customFormat="1" ht="15" customHeight="1" x14ac:dyDescent="0.3"/>
    <row r="591" s="2" customFormat="1" ht="15" customHeight="1" x14ac:dyDescent="0.3"/>
    <row r="592" s="2" customFormat="1" ht="15" customHeight="1" x14ac:dyDescent="0.3"/>
    <row r="593" s="2" customFormat="1" ht="15" customHeight="1" x14ac:dyDescent="0.3"/>
    <row r="594" s="2" customFormat="1" ht="15" customHeight="1" x14ac:dyDescent="0.3"/>
    <row r="595" s="2" customFormat="1" ht="15" customHeight="1" x14ac:dyDescent="0.3"/>
    <row r="596" s="2" customFormat="1" ht="15" customHeight="1" x14ac:dyDescent="0.3"/>
    <row r="597" s="2" customFormat="1" ht="15" customHeight="1" x14ac:dyDescent="0.3"/>
    <row r="598" s="2" customFormat="1" ht="15" customHeight="1" x14ac:dyDescent="0.3"/>
    <row r="599" s="2" customFormat="1" ht="15" customHeight="1" x14ac:dyDescent="0.3"/>
    <row r="600" s="2" customFormat="1" ht="15" customHeight="1" x14ac:dyDescent="0.3"/>
    <row r="601" s="2" customFormat="1" ht="15" customHeight="1" x14ac:dyDescent="0.3"/>
    <row r="602" s="2" customFormat="1" ht="15" customHeight="1" x14ac:dyDescent="0.3"/>
    <row r="603" s="2" customFormat="1" ht="15" customHeight="1" x14ac:dyDescent="0.3"/>
    <row r="604" s="2" customFormat="1" ht="15" customHeight="1" x14ac:dyDescent="0.3"/>
    <row r="605" s="2" customFormat="1" ht="15" customHeight="1" x14ac:dyDescent="0.3"/>
    <row r="606" s="2" customFormat="1" ht="15" customHeight="1" x14ac:dyDescent="0.3"/>
    <row r="607" s="2" customFormat="1" ht="15" customHeight="1" x14ac:dyDescent="0.3"/>
    <row r="608" s="2" customFormat="1" ht="15" customHeight="1" x14ac:dyDescent="0.3"/>
    <row r="609" s="2" customFormat="1" ht="15" customHeight="1" x14ac:dyDescent="0.3"/>
    <row r="610" s="2" customFormat="1" ht="15" customHeight="1" x14ac:dyDescent="0.3"/>
    <row r="611" s="2" customFormat="1" ht="15" customHeight="1" x14ac:dyDescent="0.3"/>
    <row r="612" s="2" customFormat="1" ht="15" customHeight="1" x14ac:dyDescent="0.3"/>
    <row r="613" s="2" customFormat="1" ht="15" customHeight="1" x14ac:dyDescent="0.3"/>
    <row r="614" s="2" customFormat="1" ht="15" customHeight="1" x14ac:dyDescent="0.3"/>
    <row r="615" s="2" customFormat="1" ht="15" customHeight="1" x14ac:dyDescent="0.3"/>
    <row r="616" s="2" customFormat="1" ht="15" customHeight="1" x14ac:dyDescent="0.3"/>
    <row r="617" s="2" customFormat="1" ht="15" customHeight="1" x14ac:dyDescent="0.3"/>
    <row r="618" s="2" customFormat="1" ht="15" customHeight="1" x14ac:dyDescent="0.3"/>
    <row r="619" s="2" customFormat="1" ht="15" customHeight="1" x14ac:dyDescent="0.3"/>
    <row r="620" s="2" customFormat="1" ht="15" customHeight="1" x14ac:dyDescent="0.3"/>
    <row r="621" s="2" customFormat="1" ht="15" customHeight="1" x14ac:dyDescent="0.3"/>
    <row r="622" s="2" customFormat="1" ht="15" customHeight="1" x14ac:dyDescent="0.3"/>
    <row r="623" s="2" customFormat="1" ht="15" customHeight="1" x14ac:dyDescent="0.3"/>
    <row r="624" s="2" customFormat="1" ht="15" customHeight="1" x14ac:dyDescent="0.3"/>
    <row r="625" s="2" customFormat="1" ht="15" customHeight="1" x14ac:dyDescent="0.3"/>
    <row r="626" s="2" customFormat="1" ht="15" customHeight="1" x14ac:dyDescent="0.3"/>
    <row r="627" s="2" customFormat="1" ht="15" customHeight="1" x14ac:dyDescent="0.3"/>
    <row r="628" s="2" customFormat="1" ht="15" customHeight="1" x14ac:dyDescent="0.3"/>
    <row r="629" s="2" customFormat="1" ht="15" customHeight="1" x14ac:dyDescent="0.3"/>
    <row r="630" s="2" customFormat="1" ht="15" customHeight="1" x14ac:dyDescent="0.3"/>
    <row r="631" s="2" customFormat="1" ht="15" customHeight="1" x14ac:dyDescent="0.3"/>
    <row r="632" s="2" customFormat="1" ht="15" customHeight="1" x14ac:dyDescent="0.3"/>
    <row r="633" s="2" customFormat="1" ht="15" customHeight="1" x14ac:dyDescent="0.3"/>
    <row r="634" s="2" customFormat="1" ht="15" customHeight="1" x14ac:dyDescent="0.3"/>
    <row r="635" s="2" customFormat="1" ht="15" customHeight="1" x14ac:dyDescent="0.3"/>
    <row r="636" s="2" customFormat="1" ht="15" customHeight="1" x14ac:dyDescent="0.3"/>
    <row r="637" s="2" customFormat="1" ht="15" customHeight="1" x14ac:dyDescent="0.3"/>
    <row r="638" s="2" customFormat="1" ht="15" customHeight="1" x14ac:dyDescent="0.3"/>
    <row r="639" s="2" customFormat="1" ht="15" customHeight="1" x14ac:dyDescent="0.3"/>
    <row r="640" ht="15" customHeight="1" x14ac:dyDescent="0.3"/>
    <row r="641" ht="15" customHeight="1" x14ac:dyDescent="0.3"/>
    <row r="645" ht="36" customHeight="1" x14ac:dyDescent="0.3"/>
    <row r="646" ht="57.6" hidden="1" customHeight="1" x14ac:dyDescent="0.3"/>
    <row r="647" ht="57.6" hidden="1" customHeight="1" x14ac:dyDescent="0.3"/>
  </sheetData>
  <mergeCells count="2">
    <mergeCell ref="A1:I1"/>
    <mergeCell ref="A2:I2"/>
  </mergeCells>
  <pageMargins left="0.70866141732283472" right="0.70866141732283472" top="0.74803149606299213" bottom="0.74803149606299213" header="0.31496062992125984" footer="0.31496062992125984"/>
  <pageSetup scale="66" orientation="landscape"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49"/>
  <sheetViews>
    <sheetView zoomScaleNormal="100" workbookViewId="0">
      <pane xSplit="1" ySplit="5" topLeftCell="B6" activePane="bottomRight" state="frozen"/>
      <selection pane="topRight" activeCell="B1" sqref="B1"/>
      <selection pane="bottomLeft" activeCell="A4" sqref="A4"/>
      <selection pane="bottomRight" activeCell="B6" sqref="B6"/>
    </sheetView>
  </sheetViews>
  <sheetFormatPr defaultColWidth="11" defaultRowHeight="15.6" x14ac:dyDescent="0.3"/>
  <cols>
    <col min="1" max="1" width="9.21875" style="20" customWidth="1"/>
    <col min="2" max="2" width="38.109375" style="20" customWidth="1"/>
    <col min="3" max="3" width="12.109375" style="20" customWidth="1"/>
    <col min="4" max="4" width="14.88671875" style="20" customWidth="1"/>
    <col min="5" max="5" width="11" style="20"/>
    <col min="6" max="6" width="11.5546875" style="20" customWidth="1"/>
    <col min="7" max="7" width="13" style="20" customWidth="1"/>
    <col min="8" max="8" width="13.21875" customWidth="1"/>
    <col min="11" max="12" width="12.44140625" customWidth="1"/>
    <col min="15" max="16384" width="11" style="20"/>
  </cols>
  <sheetData>
    <row r="1" spans="1:44" x14ac:dyDescent="0.3">
      <c r="A1" s="20" t="s">
        <v>54</v>
      </c>
    </row>
    <row r="2" spans="1:44" ht="6" customHeight="1" x14ac:dyDescent="0.3"/>
    <row r="3" spans="1:44" x14ac:dyDescent="0.3">
      <c r="A3" s="21" t="s">
        <v>13</v>
      </c>
    </row>
    <row r="4" spans="1:44" ht="7.2" customHeight="1" x14ac:dyDescent="0.3">
      <c r="A4" s="21"/>
    </row>
    <row r="5" spans="1:44" s="22" customFormat="1" ht="81.599999999999994" customHeight="1" x14ac:dyDescent="0.3">
      <c r="A5" s="22" t="s">
        <v>55</v>
      </c>
      <c r="B5" s="22" t="s">
        <v>56</v>
      </c>
      <c r="C5" s="22" t="s">
        <v>57</v>
      </c>
      <c r="D5" s="22" t="s">
        <v>58</v>
      </c>
      <c r="E5" s="22" t="s">
        <v>10</v>
      </c>
      <c r="F5" s="22" t="s">
        <v>11</v>
      </c>
      <c r="G5" s="22" t="s">
        <v>12</v>
      </c>
      <c r="H5"/>
      <c r="I5"/>
      <c r="J5"/>
      <c r="K5"/>
      <c r="L5"/>
      <c r="M5"/>
      <c r="N5"/>
    </row>
    <row r="6" spans="1:44" ht="15" customHeight="1" x14ac:dyDescent="0.3">
      <c r="A6" s="21">
        <v>1</v>
      </c>
      <c r="B6" s="23" t="s">
        <v>59</v>
      </c>
      <c r="C6" s="24">
        <f>'PVs for options'!C9</f>
        <v>100</v>
      </c>
      <c r="D6" s="24">
        <f>'PVs for options'!D22</f>
        <v>52308.398346226604</v>
      </c>
      <c r="E6" s="24">
        <f>'PVs for options'!D23</f>
        <v>3367.25</v>
      </c>
      <c r="F6" s="24">
        <f>'PVs for options'!D24</f>
        <v>49155.843413211682</v>
      </c>
      <c r="G6" s="24">
        <f>'PVs for options'!D25</f>
        <v>56196.845723825303</v>
      </c>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row>
    <row r="7" spans="1:44" x14ac:dyDescent="0.3">
      <c r="A7" s="21">
        <v>2</v>
      </c>
      <c r="B7" s="23" t="s">
        <v>59</v>
      </c>
      <c r="C7" s="24">
        <f>'PVs for options'!C29</f>
        <v>100</v>
      </c>
      <c r="D7" s="24">
        <f>'PVs for options'!D42</f>
        <v>52308.398346226604</v>
      </c>
      <c r="E7" s="24">
        <f>'PVs for options'!D43</f>
        <v>3367.25</v>
      </c>
      <c r="F7" s="24">
        <f>'PVs for options'!D44</f>
        <v>49155.843413211682</v>
      </c>
      <c r="G7" s="24">
        <f>'PVs for options'!D45</f>
        <v>56196.845723825303</v>
      </c>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row>
    <row r="8" spans="1:44" x14ac:dyDescent="0.3">
      <c r="A8" s="21">
        <v>3</v>
      </c>
      <c r="B8" s="23" t="s">
        <v>59</v>
      </c>
      <c r="C8" s="24">
        <f>'PVs for options'!C49</f>
        <v>100</v>
      </c>
      <c r="D8" s="24">
        <f>'PVs for options'!D62</f>
        <v>52308.398346226604</v>
      </c>
      <c r="E8" s="24">
        <f>'PVs for options'!D63</f>
        <v>3367.25</v>
      </c>
      <c r="F8" s="24">
        <f>'PVs for options'!D64</f>
        <v>49155.843413211682</v>
      </c>
      <c r="G8" s="24">
        <f>'PVs for options'!D65</f>
        <v>56196.845723825303</v>
      </c>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row>
    <row r="9" spans="1:44" x14ac:dyDescent="0.3">
      <c r="A9" s="21">
        <v>4</v>
      </c>
      <c r="B9" s="23" t="s">
        <v>59</v>
      </c>
      <c r="C9" s="24">
        <f>'PVs for options'!C69</f>
        <v>100</v>
      </c>
      <c r="D9" s="24">
        <f>'PVs for options'!D82</f>
        <v>52308.398346226604</v>
      </c>
      <c r="E9" s="24">
        <f>'PVs for options'!D83</f>
        <v>3367.25</v>
      </c>
      <c r="F9" s="24">
        <f>'PVs for options'!D84</f>
        <v>49155.843413211682</v>
      </c>
      <c r="G9" s="24">
        <f>'PVs for options'!D85</f>
        <v>56196.845723825303</v>
      </c>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row>
    <row r="10" spans="1:44" x14ac:dyDescent="0.3">
      <c r="A10" s="21">
        <v>5</v>
      </c>
      <c r="B10" s="23" t="s">
        <v>59</v>
      </c>
      <c r="C10" s="24">
        <f>'PVs for options'!C89</f>
        <v>100</v>
      </c>
      <c r="D10" s="24">
        <f>'PVs for options'!D102</f>
        <v>52308.398346226604</v>
      </c>
      <c r="E10" s="24">
        <f>'PVs for options'!D103</f>
        <v>3367.25</v>
      </c>
      <c r="F10" s="24">
        <f>'PVs for options'!D104</f>
        <v>49155.843413211682</v>
      </c>
      <c r="G10" s="24">
        <f>'PVs for options'!D105</f>
        <v>56196.845723825303</v>
      </c>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row>
    <row r="11" spans="1:44" x14ac:dyDescent="0.3">
      <c r="A11" s="21">
        <v>6</v>
      </c>
      <c r="B11" s="23" t="s">
        <v>59</v>
      </c>
      <c r="C11" s="24">
        <f>'PVs for options'!C109</f>
        <v>100</v>
      </c>
      <c r="D11" s="24">
        <f>'PVs for options'!D122</f>
        <v>52308.398346226604</v>
      </c>
      <c r="E11" s="24">
        <f>'PVs for options'!D123</f>
        <v>3367.25</v>
      </c>
      <c r="F11" s="24">
        <f>'PVs for options'!D124</f>
        <v>49155.843413211682</v>
      </c>
      <c r="G11" s="24">
        <f>'PVs for options'!D125</f>
        <v>56196.845723825303</v>
      </c>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row>
    <row r="12" spans="1:44" x14ac:dyDescent="0.3">
      <c r="A12" s="21">
        <v>7</v>
      </c>
      <c r="B12" s="23" t="s">
        <v>59</v>
      </c>
      <c r="C12" s="24">
        <f>'PVs for options'!C129</f>
        <v>100</v>
      </c>
      <c r="D12" s="24">
        <f>'PVs for options'!D142</f>
        <v>52308.398346226604</v>
      </c>
      <c r="E12" s="24">
        <f>'PVs for options'!D143</f>
        <v>3367.25</v>
      </c>
      <c r="F12" s="24">
        <f>'PVs for options'!D144</f>
        <v>49155.843413211682</v>
      </c>
      <c r="G12" s="24">
        <f>'PVs for options'!D145</f>
        <v>56196.845723825303</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row>
    <row r="13" spans="1:44" x14ac:dyDescent="0.3">
      <c r="A13" s="21">
        <v>8</v>
      </c>
      <c r="B13" s="23" t="s">
        <v>59</v>
      </c>
      <c r="C13" s="24">
        <f>'PVs for options'!C149</f>
        <v>100</v>
      </c>
      <c r="D13" s="24">
        <f>'PVs for options'!D162</f>
        <v>52308.398346226604</v>
      </c>
      <c r="E13" s="24">
        <f>'PVs for options'!D163</f>
        <v>3367.25</v>
      </c>
      <c r="F13" s="24">
        <f>'PVs for options'!D164</f>
        <v>49155.843413211682</v>
      </c>
      <c r="G13" s="24">
        <f>'PVs for options'!D165</f>
        <v>56196.845723825303</v>
      </c>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row>
    <row r="14" spans="1:44" x14ac:dyDescent="0.3">
      <c r="A14" s="21">
        <v>9</v>
      </c>
      <c r="B14" s="23" t="s">
        <v>59</v>
      </c>
      <c r="C14" s="24">
        <f>'PVs for options'!C169</f>
        <v>100</v>
      </c>
      <c r="D14" s="24">
        <f>'PVs for options'!D182</f>
        <v>52308.398346226604</v>
      </c>
      <c r="E14" s="24">
        <f>'PVs for options'!D183</f>
        <v>3367.25</v>
      </c>
      <c r="F14" s="24">
        <f>'PVs for options'!D184</f>
        <v>49155.843413211682</v>
      </c>
      <c r="G14" s="24">
        <f>'PVs for options'!D185</f>
        <v>56196.845723825303</v>
      </c>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row>
    <row r="15" spans="1:44" x14ac:dyDescent="0.3">
      <c r="A15" s="21">
        <v>10</v>
      </c>
      <c r="B15" s="23" t="s">
        <v>59</v>
      </c>
      <c r="C15" s="24">
        <f>'PVs for options'!C189</f>
        <v>100</v>
      </c>
      <c r="D15" s="24">
        <f>'PVs for options'!D202</f>
        <v>52308.398346226604</v>
      </c>
      <c r="E15" s="24">
        <f>'PVs for options'!D203</f>
        <v>3367.25</v>
      </c>
      <c r="F15" s="24">
        <f>'PVs for options'!D204</f>
        <v>49155.843413211682</v>
      </c>
      <c r="G15" s="24">
        <f>'PVs for options'!D205</f>
        <v>56196.845723825303</v>
      </c>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row>
    <row r="16" spans="1:44" x14ac:dyDescent="0.3">
      <c r="A16" s="21">
        <v>11</v>
      </c>
      <c r="B16" s="23" t="s">
        <v>59</v>
      </c>
      <c r="C16" s="24">
        <f>'PVs for options'!C209</f>
        <v>100</v>
      </c>
      <c r="D16" s="24">
        <f>'PVs for options'!D222</f>
        <v>52308.398346226604</v>
      </c>
      <c r="E16" s="24">
        <f>'PVs for options'!D223</f>
        <v>3367.25</v>
      </c>
      <c r="F16" s="24">
        <f>'PVs for options'!D224</f>
        <v>49155.843413211682</v>
      </c>
      <c r="G16" s="24">
        <f>'PVs for options'!D225</f>
        <v>56196.845723825303</v>
      </c>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row>
    <row r="17" spans="1:44" x14ac:dyDescent="0.3">
      <c r="A17" s="21">
        <v>12</v>
      </c>
      <c r="B17" s="23" t="s">
        <v>59</v>
      </c>
      <c r="C17" s="24">
        <f>'PVs for options'!C229</f>
        <v>100</v>
      </c>
      <c r="D17" s="24">
        <f>'PVs for options'!D242</f>
        <v>52308.398346226604</v>
      </c>
      <c r="E17" s="24">
        <f>'PVs for options'!D243</f>
        <v>3367.25</v>
      </c>
      <c r="F17" s="24">
        <f>'PVs for options'!D244</f>
        <v>49155.843413211682</v>
      </c>
      <c r="G17" s="24">
        <f>'PVs for options'!D245</f>
        <v>56196.845723825303</v>
      </c>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row>
    <row r="18" spans="1:44" x14ac:dyDescent="0.3">
      <c r="A18" s="21"/>
      <c r="B18" s="23"/>
      <c r="C18" s="24"/>
      <c r="D18" s="24"/>
      <c r="E18" s="24"/>
      <c r="F18" s="24"/>
      <c r="G18" s="24"/>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row>
    <row r="19" spans="1:44" x14ac:dyDescent="0.3">
      <c r="A19" s="21"/>
      <c r="B19" s="23"/>
      <c r="C19" s="24"/>
      <c r="D19" s="24"/>
      <c r="E19" s="24"/>
      <c r="F19" s="24"/>
      <c r="G19" s="24"/>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row>
    <row r="20" spans="1:44" x14ac:dyDescent="0.3">
      <c r="A20" s="21"/>
      <c r="B20" s="23"/>
      <c r="C20" s="24"/>
      <c r="D20" s="24"/>
      <c r="E20" s="24"/>
      <c r="F20" s="24"/>
      <c r="G20" s="24"/>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row>
    <row r="21" spans="1:44" x14ac:dyDescent="0.3">
      <c r="A21" s="21"/>
      <c r="B21" s="23"/>
      <c r="C21" s="24"/>
      <c r="D21" s="24"/>
      <c r="E21" s="24"/>
      <c r="F21" s="24"/>
      <c r="G21" s="24"/>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row>
    <row r="22" spans="1:44" x14ac:dyDescent="0.3">
      <c r="A22" s="21"/>
      <c r="B22" s="23"/>
      <c r="C22" s="24"/>
      <c r="D22" s="24"/>
      <c r="E22" s="24"/>
      <c r="F22" s="24"/>
      <c r="G22" s="24"/>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row>
    <row r="23" spans="1:44" x14ac:dyDescent="0.3">
      <c r="A23" s="21"/>
      <c r="B23" s="23"/>
      <c r="C23" s="24"/>
      <c r="D23" s="24"/>
      <c r="E23" s="24"/>
      <c r="F23" s="24"/>
      <c r="G23" s="24"/>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row>
    <row r="24" spans="1:44" x14ac:dyDescent="0.3">
      <c r="A24" s="21"/>
      <c r="B24" s="23"/>
      <c r="C24" s="24"/>
      <c r="D24" s="24"/>
      <c r="E24" s="24"/>
      <c r="F24" s="24"/>
      <c r="G24" s="24"/>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row>
    <row r="25" spans="1:44" s="39" customFormat="1" x14ac:dyDescent="0.3">
      <c r="A25" s="35"/>
      <c r="B25" s="36"/>
      <c r="C25" s="37"/>
      <c r="D25" s="37"/>
      <c r="E25" s="37"/>
      <c r="F25" s="37"/>
      <c r="G25" s="37"/>
      <c r="H25" s="38"/>
      <c r="I25" s="38"/>
      <c r="J25" s="38"/>
      <c r="K25" s="38"/>
      <c r="L25" s="38"/>
      <c r="M25" s="38"/>
      <c r="N25" s="38"/>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row>
    <row r="26" spans="1:44" x14ac:dyDescent="0.3">
      <c r="A26" s="25"/>
      <c r="B26" s="21"/>
      <c r="C26" s="24"/>
      <c r="D26" s="24"/>
      <c r="E26" s="24"/>
      <c r="F26" s="24"/>
      <c r="G26" s="24"/>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row>
    <row r="27" spans="1:44" x14ac:dyDescent="0.3">
      <c r="A27" s="21"/>
      <c r="B27" s="21"/>
      <c r="C27" s="21"/>
      <c r="D27" s="21"/>
      <c r="E27" s="21"/>
      <c r="F27" s="21"/>
      <c r="G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row>
    <row r="28" spans="1:44" x14ac:dyDescent="0.3">
      <c r="A28" s="21"/>
      <c r="B28" s="21"/>
      <c r="C28" s="21"/>
      <c r="D28" s="21"/>
      <c r="E28" s="21"/>
      <c r="F28" s="21"/>
      <c r="G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row>
    <row r="29" spans="1:44" x14ac:dyDescent="0.3">
      <c r="A29" s="21"/>
      <c r="B29" s="21"/>
      <c r="C29" s="21"/>
      <c r="D29" s="21"/>
      <c r="E29" s="21"/>
      <c r="F29" s="21"/>
      <c r="G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row>
    <row r="30" spans="1:44" x14ac:dyDescent="0.3">
      <c r="A30" s="21"/>
      <c r="B30" s="21"/>
      <c r="C30" s="21"/>
      <c r="D30" s="21"/>
      <c r="E30" s="21"/>
      <c r="F30" s="21"/>
      <c r="G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row>
    <row r="31" spans="1:44" x14ac:dyDescent="0.3">
      <c r="A31" s="21"/>
      <c r="B31" s="21"/>
      <c r="C31" s="21"/>
      <c r="D31" s="21"/>
      <c r="E31" s="21"/>
      <c r="F31" s="21"/>
      <c r="G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row>
    <row r="32" spans="1:44" x14ac:dyDescent="0.3">
      <c r="A32" s="21"/>
      <c r="B32" s="21"/>
      <c r="C32" s="21"/>
      <c r="D32" s="21"/>
      <c r="E32" s="21"/>
      <c r="F32" s="21"/>
      <c r="G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row>
    <row r="33" spans="1:44" x14ac:dyDescent="0.3">
      <c r="A33" s="21"/>
      <c r="B33" s="21"/>
      <c r="C33" s="21"/>
      <c r="D33" s="21"/>
      <c r="E33" s="21"/>
      <c r="F33" s="21"/>
      <c r="G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row>
    <row r="34" spans="1:44" x14ac:dyDescent="0.3">
      <c r="A34" s="21"/>
      <c r="B34" s="21"/>
      <c r="C34" s="21"/>
      <c r="D34" s="21"/>
      <c r="E34" s="21"/>
      <c r="F34" s="21"/>
      <c r="G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row>
    <row r="35" spans="1:44" x14ac:dyDescent="0.3">
      <c r="A35" s="21"/>
      <c r="B35" s="21"/>
      <c r="C35" s="21"/>
      <c r="D35" s="21"/>
      <c r="E35" s="21"/>
      <c r="F35" s="21"/>
      <c r="G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row>
    <row r="36" spans="1:44" x14ac:dyDescent="0.3">
      <c r="A36" s="21"/>
      <c r="B36" s="21"/>
      <c r="C36" s="21"/>
      <c r="D36" s="21"/>
      <c r="E36" s="21"/>
      <c r="F36" s="21"/>
      <c r="G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row>
    <row r="37" spans="1:44" x14ac:dyDescent="0.3">
      <c r="A37" s="21"/>
      <c r="B37" s="21"/>
      <c r="C37" s="21"/>
      <c r="D37" s="21"/>
      <c r="E37" s="21"/>
      <c r="F37" s="21"/>
      <c r="G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row>
    <row r="38" spans="1:44" x14ac:dyDescent="0.3">
      <c r="A38" s="21"/>
      <c r="B38" s="21"/>
      <c r="C38" s="21"/>
      <c r="D38" s="21"/>
      <c r="E38" s="21"/>
      <c r="F38" s="21"/>
      <c r="G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row>
    <row r="39" spans="1:44" x14ac:dyDescent="0.3">
      <c r="A39" s="21"/>
      <c r="B39" s="21"/>
      <c r="C39" s="21"/>
      <c r="D39" s="21"/>
      <c r="E39" s="21"/>
      <c r="F39" s="21"/>
      <c r="G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row>
    <row r="40" spans="1:44" x14ac:dyDescent="0.3">
      <c r="A40" s="21"/>
      <c r="B40" s="21"/>
      <c r="C40" s="21"/>
      <c r="D40" s="21"/>
      <c r="E40" s="21"/>
      <c r="F40" s="21"/>
      <c r="G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row>
    <row r="41" spans="1:44" x14ac:dyDescent="0.3">
      <c r="A41" s="21"/>
      <c r="B41" s="21"/>
      <c r="C41" s="21"/>
      <c r="D41" s="21"/>
      <c r="E41" s="21"/>
      <c r="F41" s="21"/>
      <c r="G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row>
    <row r="42" spans="1:44" x14ac:dyDescent="0.3">
      <c r="A42" s="21"/>
      <c r="B42" s="21"/>
      <c r="C42" s="21"/>
      <c r="D42" s="21"/>
      <c r="E42" s="21"/>
      <c r="F42" s="21"/>
      <c r="G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row>
    <row r="43" spans="1:44" x14ac:dyDescent="0.3">
      <c r="A43" s="21"/>
      <c r="B43" s="21"/>
      <c r="C43" s="21"/>
      <c r="D43" s="21"/>
      <c r="E43" s="21"/>
      <c r="F43" s="21"/>
      <c r="G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row>
    <row r="44" spans="1:44" x14ac:dyDescent="0.3">
      <c r="A44" s="21"/>
      <c r="B44" s="21"/>
      <c r="C44" s="21"/>
      <c r="D44" s="21"/>
      <c r="E44" s="21"/>
      <c r="F44" s="21"/>
      <c r="G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row>
    <row r="45" spans="1:44" x14ac:dyDescent="0.3">
      <c r="A45" s="21"/>
      <c r="B45" s="21"/>
      <c r="C45" s="21"/>
      <c r="D45" s="21"/>
      <c r="E45" s="21"/>
      <c r="F45" s="21"/>
      <c r="G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row>
    <row r="46" spans="1:44" x14ac:dyDescent="0.3">
      <c r="A46" s="21"/>
      <c r="B46" s="21"/>
      <c r="C46" s="21"/>
      <c r="D46" s="21"/>
      <c r="E46" s="21"/>
      <c r="F46" s="21"/>
      <c r="G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row>
    <row r="47" spans="1:44" x14ac:dyDescent="0.3">
      <c r="A47" s="21"/>
      <c r="B47" s="21"/>
      <c r="C47" s="21"/>
      <c r="D47" s="21"/>
      <c r="E47" s="21"/>
      <c r="F47" s="21"/>
      <c r="G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row>
    <row r="48" spans="1:44" x14ac:dyDescent="0.3">
      <c r="A48" s="21"/>
      <c r="B48" s="21"/>
      <c r="C48" s="21"/>
      <c r="D48" s="21"/>
      <c r="E48" s="21"/>
      <c r="F48" s="21"/>
      <c r="G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row>
    <row r="49" spans="1:44" x14ac:dyDescent="0.3">
      <c r="A49" s="21"/>
      <c r="B49" s="21"/>
      <c r="C49" s="21"/>
      <c r="D49" s="21"/>
      <c r="E49" s="21"/>
      <c r="F49" s="21"/>
      <c r="G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row>
    <row r="50" spans="1:44" x14ac:dyDescent="0.3">
      <c r="A50" s="21"/>
      <c r="B50" s="21"/>
      <c r="C50" s="21"/>
      <c r="D50" s="21"/>
      <c r="E50" s="21"/>
      <c r="F50" s="21"/>
      <c r="G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row>
    <row r="51" spans="1:44" x14ac:dyDescent="0.3">
      <c r="A51" s="21"/>
      <c r="B51" s="21"/>
      <c r="C51" s="21"/>
      <c r="D51" s="21"/>
      <c r="E51" s="21"/>
      <c r="F51" s="21"/>
      <c r="G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row>
    <row r="52" spans="1:44" x14ac:dyDescent="0.3">
      <c r="A52" s="21"/>
      <c r="B52" s="21"/>
      <c r="C52" s="21"/>
      <c r="D52" s="21"/>
      <c r="E52" s="21"/>
      <c r="F52" s="21"/>
      <c r="G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row>
    <row r="53" spans="1:44" x14ac:dyDescent="0.3">
      <c r="A53" s="21"/>
      <c r="B53" s="21"/>
      <c r="C53" s="21"/>
      <c r="D53" s="21"/>
      <c r="E53" s="21"/>
      <c r="F53" s="21"/>
      <c r="G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row>
    <row r="54" spans="1:44" x14ac:dyDescent="0.3">
      <c r="A54" s="21"/>
      <c r="B54" s="21"/>
      <c r="C54" s="21"/>
      <c r="D54" s="21"/>
      <c r="E54" s="21"/>
      <c r="F54" s="21"/>
      <c r="G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row>
    <row r="55" spans="1:44" x14ac:dyDescent="0.3">
      <c r="A55" s="21"/>
      <c r="B55" s="21"/>
      <c r="C55" s="21"/>
      <c r="D55" s="21"/>
      <c r="E55" s="21"/>
      <c r="F55" s="21"/>
      <c r="G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row>
    <row r="56" spans="1:44" x14ac:dyDescent="0.3">
      <c r="A56" s="21"/>
      <c r="B56" s="21"/>
      <c r="C56" s="21"/>
      <c r="D56" s="21"/>
      <c r="E56" s="21"/>
      <c r="F56" s="21"/>
      <c r="G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row>
    <row r="57" spans="1:44" x14ac:dyDescent="0.3">
      <c r="A57" s="21"/>
      <c r="B57" s="21"/>
      <c r="C57" s="21"/>
      <c r="D57" s="21"/>
      <c r="E57" s="21"/>
      <c r="F57" s="21"/>
      <c r="G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row>
    <row r="58" spans="1:44" x14ac:dyDescent="0.3">
      <c r="A58" s="21"/>
      <c r="B58" s="21"/>
      <c r="C58" s="21"/>
      <c r="D58" s="21"/>
      <c r="E58" s="21"/>
      <c r="F58" s="21"/>
      <c r="G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row>
    <row r="59" spans="1:44" x14ac:dyDescent="0.3">
      <c r="A59" s="21"/>
      <c r="B59" s="21"/>
      <c r="C59" s="21"/>
      <c r="D59" s="21"/>
      <c r="E59" s="21"/>
      <c r="F59" s="21"/>
      <c r="G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row>
    <row r="60" spans="1:44" x14ac:dyDescent="0.3">
      <c r="A60" s="21"/>
      <c r="B60" s="21"/>
      <c r="C60" s="21"/>
      <c r="D60" s="21"/>
      <c r="E60" s="21"/>
      <c r="F60" s="21"/>
      <c r="G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row>
    <row r="61" spans="1:44" x14ac:dyDescent="0.3">
      <c r="A61" s="21"/>
      <c r="B61" s="21"/>
      <c r="C61" s="21"/>
      <c r="D61" s="21"/>
      <c r="E61" s="21"/>
      <c r="F61" s="21"/>
      <c r="G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row>
    <row r="62" spans="1:44" x14ac:dyDescent="0.3">
      <c r="A62" s="21"/>
      <c r="B62" s="21"/>
      <c r="C62" s="21"/>
      <c r="D62" s="21"/>
      <c r="E62" s="21"/>
      <c r="F62" s="21"/>
      <c r="G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row>
    <row r="63" spans="1:44" x14ac:dyDescent="0.3">
      <c r="A63" s="21"/>
      <c r="B63" s="21"/>
      <c r="C63" s="21"/>
      <c r="D63" s="21"/>
      <c r="E63" s="21"/>
      <c r="F63" s="21"/>
      <c r="G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row>
    <row r="64" spans="1:44" x14ac:dyDescent="0.3">
      <c r="A64" s="21"/>
      <c r="B64" s="21"/>
      <c r="C64" s="21"/>
      <c r="D64" s="21"/>
      <c r="E64" s="21"/>
      <c r="F64" s="21"/>
      <c r="G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row>
    <row r="65" spans="1:44" x14ac:dyDescent="0.3">
      <c r="A65" s="21"/>
      <c r="B65" s="21"/>
      <c r="C65" s="21"/>
      <c r="D65" s="21"/>
      <c r="E65" s="21"/>
      <c r="F65" s="21"/>
      <c r="G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row>
    <row r="66" spans="1:44" x14ac:dyDescent="0.3">
      <c r="A66" s="21"/>
      <c r="B66" s="21"/>
      <c r="C66" s="21"/>
      <c r="D66" s="21"/>
      <c r="E66" s="21"/>
      <c r="F66" s="21"/>
      <c r="G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row>
    <row r="67" spans="1:44" x14ac:dyDescent="0.3">
      <c r="A67" s="21"/>
      <c r="B67" s="21"/>
      <c r="C67" s="21"/>
      <c r="D67" s="21"/>
      <c r="E67" s="21"/>
      <c r="F67" s="21"/>
      <c r="G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row>
    <row r="68" spans="1:44" x14ac:dyDescent="0.3">
      <c r="A68" s="21"/>
      <c r="B68" s="21"/>
      <c r="C68" s="21"/>
      <c r="D68" s="21"/>
      <c r="E68" s="21"/>
      <c r="F68" s="21"/>
      <c r="G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row>
    <row r="69" spans="1:44" x14ac:dyDescent="0.3">
      <c r="A69" s="21"/>
      <c r="B69" s="21"/>
      <c r="C69" s="21"/>
      <c r="D69" s="21"/>
      <c r="E69" s="21"/>
      <c r="F69" s="21"/>
      <c r="G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row>
    <row r="70" spans="1:44" x14ac:dyDescent="0.3">
      <c r="A70" s="21"/>
      <c r="B70" s="21"/>
      <c r="C70" s="21"/>
      <c r="D70" s="21"/>
      <c r="E70" s="21"/>
      <c r="F70" s="21"/>
      <c r="G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row>
    <row r="71" spans="1:44" x14ac:dyDescent="0.3">
      <c r="A71" s="21"/>
      <c r="B71" s="21"/>
      <c r="C71" s="21"/>
      <c r="D71" s="21"/>
      <c r="E71" s="21"/>
      <c r="F71" s="21"/>
      <c r="G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row>
    <row r="72" spans="1:44" x14ac:dyDescent="0.3">
      <c r="A72" s="21"/>
      <c r="B72" s="21"/>
      <c r="C72" s="21"/>
      <c r="D72" s="21"/>
      <c r="E72" s="21"/>
      <c r="F72" s="21"/>
      <c r="G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row>
    <row r="73" spans="1:44" x14ac:dyDescent="0.3">
      <c r="A73" s="21"/>
      <c r="B73" s="21"/>
      <c r="C73" s="21"/>
      <c r="D73" s="21"/>
      <c r="E73" s="21"/>
      <c r="F73" s="21"/>
      <c r="G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row>
    <row r="74" spans="1:44" x14ac:dyDescent="0.3">
      <c r="A74" s="21"/>
      <c r="B74" s="21"/>
      <c r="C74" s="21"/>
      <c r="D74" s="21"/>
      <c r="E74" s="21"/>
      <c r="F74" s="21"/>
      <c r="G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row>
    <row r="75" spans="1:44" x14ac:dyDescent="0.3">
      <c r="A75" s="21"/>
      <c r="B75" s="21"/>
      <c r="C75" s="21"/>
      <c r="D75" s="21"/>
      <c r="E75" s="21"/>
      <c r="F75" s="21"/>
      <c r="G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row>
    <row r="76" spans="1:44" x14ac:dyDescent="0.3">
      <c r="A76" s="21"/>
      <c r="B76" s="21"/>
      <c r="C76" s="21"/>
      <c r="D76" s="21"/>
      <c r="E76" s="21"/>
      <c r="F76" s="21"/>
      <c r="G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row>
    <row r="77" spans="1:44" x14ac:dyDescent="0.3">
      <c r="A77" s="21"/>
      <c r="B77" s="21"/>
      <c r="C77" s="21"/>
      <c r="D77" s="21"/>
      <c r="E77" s="21"/>
      <c r="F77" s="21"/>
      <c r="G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row>
    <row r="78" spans="1:44" x14ac:dyDescent="0.3">
      <c r="A78" s="21"/>
      <c r="B78" s="21"/>
      <c r="C78" s="21"/>
      <c r="D78" s="21"/>
      <c r="E78" s="21"/>
      <c r="F78" s="21"/>
      <c r="G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row>
    <row r="79" spans="1:44" x14ac:dyDescent="0.3">
      <c r="A79" s="21"/>
      <c r="B79" s="21"/>
      <c r="C79" s="21"/>
      <c r="D79" s="21"/>
      <c r="E79" s="21"/>
      <c r="F79" s="21"/>
      <c r="G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row>
    <row r="80" spans="1:44" x14ac:dyDescent="0.3">
      <c r="A80" s="21"/>
      <c r="B80" s="21"/>
      <c r="C80" s="21"/>
      <c r="D80" s="21"/>
      <c r="E80" s="21"/>
      <c r="F80" s="21"/>
      <c r="G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row>
    <row r="81" spans="1:44" x14ac:dyDescent="0.3">
      <c r="A81" s="21"/>
      <c r="B81" s="21"/>
      <c r="C81" s="21"/>
      <c r="D81" s="21"/>
      <c r="E81" s="21"/>
      <c r="F81" s="21"/>
      <c r="G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row>
    <row r="82" spans="1:44" x14ac:dyDescent="0.3">
      <c r="A82" s="21"/>
      <c r="B82" s="21"/>
      <c r="C82" s="21"/>
      <c r="D82" s="21"/>
      <c r="E82" s="21"/>
      <c r="F82" s="21"/>
      <c r="G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row>
    <row r="83" spans="1:44" x14ac:dyDescent="0.3">
      <c r="A83" s="21"/>
      <c r="B83" s="21"/>
      <c r="C83" s="21"/>
      <c r="D83" s="21"/>
      <c r="E83" s="21"/>
      <c r="F83" s="21"/>
      <c r="G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row>
    <row r="84" spans="1:44" x14ac:dyDescent="0.3">
      <c r="A84" s="21"/>
      <c r="B84" s="21"/>
      <c r="C84" s="21"/>
      <c r="D84" s="21"/>
      <c r="E84" s="21"/>
      <c r="F84" s="21"/>
      <c r="G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row>
    <row r="85" spans="1:44" x14ac:dyDescent="0.3">
      <c r="A85" s="21"/>
      <c r="B85" s="21"/>
      <c r="C85" s="21"/>
      <c r="D85" s="21"/>
      <c r="E85" s="21"/>
      <c r="F85" s="21"/>
      <c r="G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row>
    <row r="86" spans="1:44" x14ac:dyDescent="0.3">
      <c r="A86" s="21"/>
      <c r="B86" s="21"/>
      <c r="C86" s="21"/>
      <c r="D86" s="21"/>
      <c r="E86" s="21"/>
      <c r="F86" s="21"/>
      <c r="G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row>
    <row r="87" spans="1:44" x14ac:dyDescent="0.3">
      <c r="A87" s="21"/>
      <c r="B87" s="21"/>
      <c r="C87" s="21"/>
      <c r="D87" s="21"/>
      <c r="E87" s="21"/>
      <c r="F87" s="21"/>
      <c r="G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row>
    <row r="88" spans="1:44" x14ac:dyDescent="0.3">
      <c r="A88" s="21"/>
      <c r="B88" s="21"/>
      <c r="C88" s="21"/>
      <c r="D88" s="21"/>
      <c r="E88" s="21"/>
      <c r="F88" s="21"/>
      <c r="G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row>
    <row r="89" spans="1:44" x14ac:dyDescent="0.3">
      <c r="A89" s="21"/>
      <c r="B89" s="21"/>
      <c r="C89" s="21"/>
      <c r="D89" s="21"/>
      <c r="E89" s="21"/>
      <c r="F89" s="21"/>
      <c r="G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row>
    <row r="90" spans="1:44" x14ac:dyDescent="0.3">
      <c r="A90" s="21"/>
      <c r="B90" s="21"/>
      <c r="C90" s="21"/>
      <c r="D90" s="21"/>
      <c r="E90" s="21"/>
      <c r="F90" s="21"/>
      <c r="G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row>
    <row r="91" spans="1:44" x14ac:dyDescent="0.3">
      <c r="A91" s="21"/>
      <c r="B91" s="21"/>
      <c r="C91" s="21"/>
      <c r="D91" s="21"/>
      <c r="E91" s="21"/>
      <c r="F91" s="21"/>
      <c r="G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row>
    <row r="92" spans="1:44" x14ac:dyDescent="0.3">
      <c r="A92" s="21"/>
      <c r="B92" s="21"/>
      <c r="C92" s="21"/>
      <c r="D92" s="21"/>
      <c r="E92" s="21"/>
      <c r="F92" s="21"/>
      <c r="G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row>
    <row r="93" spans="1:44" x14ac:dyDescent="0.3">
      <c r="A93" s="21"/>
      <c r="B93" s="21"/>
      <c r="C93" s="21"/>
      <c r="D93" s="21"/>
      <c r="E93" s="21"/>
      <c r="F93" s="21"/>
      <c r="G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row>
    <row r="94" spans="1:44" x14ac:dyDescent="0.3">
      <c r="A94" s="21"/>
      <c r="B94" s="21"/>
      <c r="C94" s="21"/>
      <c r="D94" s="21"/>
      <c r="E94" s="21"/>
      <c r="F94" s="21"/>
      <c r="G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row>
    <row r="95" spans="1:44" x14ac:dyDescent="0.3">
      <c r="A95" s="21"/>
      <c r="B95" s="21"/>
      <c r="C95" s="21"/>
      <c r="D95" s="21"/>
      <c r="E95" s="21"/>
      <c r="F95" s="21"/>
      <c r="G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row>
    <row r="96" spans="1:44" x14ac:dyDescent="0.3">
      <c r="A96" s="21"/>
      <c r="B96" s="21"/>
      <c r="C96" s="21"/>
      <c r="D96" s="21"/>
      <c r="E96" s="21"/>
      <c r="F96" s="21"/>
      <c r="G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row>
    <row r="97" spans="1:44" x14ac:dyDescent="0.3">
      <c r="A97" s="21"/>
      <c r="B97" s="21"/>
      <c r="C97" s="21"/>
      <c r="D97" s="21"/>
      <c r="E97" s="21"/>
      <c r="F97" s="21"/>
      <c r="G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row>
    <row r="98" spans="1:44" x14ac:dyDescent="0.3">
      <c r="A98" s="21"/>
      <c r="B98" s="21"/>
      <c r="C98" s="21"/>
      <c r="D98" s="21"/>
      <c r="E98" s="21"/>
      <c r="F98" s="21"/>
      <c r="G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row>
    <row r="99" spans="1:44" x14ac:dyDescent="0.3">
      <c r="A99" s="21"/>
      <c r="B99" s="21"/>
      <c r="C99" s="21"/>
      <c r="D99" s="21"/>
      <c r="E99" s="21"/>
      <c r="F99" s="21"/>
      <c r="G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row>
    <row r="100" spans="1:44" x14ac:dyDescent="0.3">
      <c r="A100" s="21"/>
      <c r="B100" s="21"/>
      <c r="C100" s="21"/>
      <c r="D100" s="21"/>
      <c r="E100" s="21"/>
      <c r="F100" s="21"/>
      <c r="G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row>
    <row r="101" spans="1:44" x14ac:dyDescent="0.3">
      <c r="A101" s="21"/>
      <c r="B101" s="21"/>
      <c r="C101" s="21"/>
      <c r="D101" s="21"/>
      <c r="E101" s="21"/>
      <c r="F101" s="21"/>
      <c r="G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row>
    <row r="102" spans="1:44" x14ac:dyDescent="0.3">
      <c r="A102" s="21"/>
      <c r="B102" s="21"/>
      <c r="C102" s="21"/>
      <c r="D102" s="21"/>
      <c r="E102" s="21"/>
      <c r="F102" s="21"/>
      <c r="G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row>
    <row r="103" spans="1:44" x14ac:dyDescent="0.3">
      <c r="A103" s="21"/>
      <c r="B103" s="21"/>
      <c r="C103" s="21"/>
      <c r="D103" s="21"/>
      <c r="E103" s="21"/>
      <c r="F103" s="21"/>
      <c r="G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row>
    <row r="104" spans="1:44" x14ac:dyDescent="0.3">
      <c r="A104" s="21"/>
      <c r="B104" s="21"/>
      <c r="C104" s="21"/>
      <c r="D104" s="21"/>
      <c r="E104" s="21"/>
      <c r="F104" s="21"/>
      <c r="G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row>
    <row r="105" spans="1:44" x14ac:dyDescent="0.3">
      <c r="A105" s="21"/>
      <c r="B105" s="21"/>
      <c r="C105" s="21"/>
      <c r="D105" s="21"/>
      <c r="E105" s="21"/>
      <c r="F105" s="21"/>
      <c r="G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row>
    <row r="106" spans="1:44" x14ac:dyDescent="0.3">
      <c r="A106" s="21"/>
      <c r="B106" s="21"/>
      <c r="C106" s="21"/>
      <c r="D106" s="21"/>
      <c r="E106" s="21"/>
      <c r="F106" s="21"/>
      <c r="G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row>
    <row r="107" spans="1:44" x14ac:dyDescent="0.3">
      <c r="A107" s="21"/>
      <c r="B107" s="21"/>
      <c r="C107" s="21"/>
      <c r="D107" s="21"/>
      <c r="E107" s="21"/>
      <c r="F107" s="21"/>
      <c r="G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row>
    <row r="108" spans="1:44" x14ac:dyDescent="0.3">
      <c r="A108" s="21"/>
      <c r="B108" s="21"/>
      <c r="C108" s="21"/>
      <c r="D108" s="21"/>
      <c r="E108" s="21"/>
      <c r="F108" s="21"/>
      <c r="G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row>
    <row r="109" spans="1:44" x14ac:dyDescent="0.3">
      <c r="A109" s="21"/>
      <c r="B109" s="21"/>
      <c r="C109" s="21"/>
      <c r="D109" s="21"/>
      <c r="E109" s="21"/>
      <c r="F109" s="21"/>
      <c r="G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row>
    <row r="110" spans="1:44" x14ac:dyDescent="0.3">
      <c r="A110" s="21"/>
      <c r="B110" s="21"/>
      <c r="C110" s="21"/>
      <c r="D110" s="21"/>
      <c r="E110" s="21"/>
      <c r="F110" s="21"/>
      <c r="G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row>
    <row r="111" spans="1:44" x14ac:dyDescent="0.3">
      <c r="A111" s="21"/>
      <c r="B111" s="21"/>
      <c r="C111" s="21"/>
      <c r="D111" s="21"/>
      <c r="E111" s="21"/>
      <c r="F111" s="21"/>
      <c r="G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row>
    <row r="112" spans="1:44" x14ac:dyDescent="0.3">
      <c r="A112" s="21"/>
      <c r="B112" s="21"/>
      <c r="C112" s="21"/>
      <c r="D112" s="21"/>
      <c r="E112" s="21"/>
      <c r="F112" s="21"/>
      <c r="G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row>
    <row r="113" spans="1:44" x14ac:dyDescent="0.3">
      <c r="A113" s="21"/>
      <c r="B113" s="21"/>
      <c r="C113" s="21"/>
      <c r="D113" s="21"/>
      <c r="E113" s="21"/>
      <c r="F113" s="21"/>
      <c r="G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row>
    <row r="114" spans="1:44" x14ac:dyDescent="0.3">
      <c r="A114" s="21"/>
      <c r="B114" s="21"/>
      <c r="C114" s="21"/>
      <c r="D114" s="21"/>
      <c r="E114" s="21"/>
      <c r="F114" s="21"/>
      <c r="G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row>
    <row r="115" spans="1:44" x14ac:dyDescent="0.3">
      <c r="A115" s="21"/>
      <c r="B115" s="21"/>
      <c r="C115" s="21"/>
      <c r="D115" s="21"/>
      <c r="E115" s="21"/>
      <c r="F115" s="21"/>
      <c r="G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row>
    <row r="116" spans="1:44" x14ac:dyDescent="0.3">
      <c r="A116" s="21"/>
      <c r="B116" s="21"/>
      <c r="C116" s="21"/>
      <c r="D116" s="21"/>
      <c r="E116" s="21"/>
      <c r="F116" s="21"/>
      <c r="G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row>
    <row r="117" spans="1:44" x14ac:dyDescent="0.3">
      <c r="A117" s="21"/>
      <c r="B117" s="21"/>
      <c r="C117" s="21"/>
      <c r="D117" s="21"/>
      <c r="E117" s="21"/>
      <c r="F117" s="21"/>
      <c r="G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row>
    <row r="118" spans="1:44" x14ac:dyDescent="0.3">
      <c r="A118" s="21"/>
      <c r="B118" s="21"/>
      <c r="C118" s="21"/>
      <c r="D118" s="21"/>
      <c r="E118" s="21"/>
      <c r="F118" s="21"/>
      <c r="G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row>
    <row r="119" spans="1:44" x14ac:dyDescent="0.3">
      <c r="A119" s="21"/>
      <c r="B119" s="21"/>
      <c r="C119" s="21"/>
      <c r="D119" s="21"/>
      <c r="E119" s="21"/>
      <c r="F119" s="21"/>
      <c r="G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row>
    <row r="120" spans="1:44" x14ac:dyDescent="0.3">
      <c r="A120" s="21"/>
      <c r="B120" s="21"/>
      <c r="C120" s="21"/>
      <c r="D120" s="21"/>
      <c r="E120" s="21"/>
      <c r="F120" s="21"/>
      <c r="G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row>
    <row r="121" spans="1:44" x14ac:dyDescent="0.3">
      <c r="A121" s="21"/>
      <c r="B121" s="21"/>
      <c r="C121" s="21"/>
      <c r="D121" s="21"/>
      <c r="E121" s="21"/>
      <c r="F121" s="21"/>
      <c r="G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row>
    <row r="122" spans="1:44" x14ac:dyDescent="0.3">
      <c r="A122" s="21"/>
      <c r="B122" s="21"/>
      <c r="C122" s="21"/>
      <c r="D122" s="21"/>
      <c r="E122" s="21"/>
      <c r="F122" s="21"/>
      <c r="G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row>
    <row r="123" spans="1:44" x14ac:dyDescent="0.3">
      <c r="A123" s="21"/>
      <c r="B123" s="21"/>
      <c r="C123" s="21"/>
      <c r="D123" s="21"/>
      <c r="E123" s="21"/>
      <c r="F123" s="21"/>
      <c r="G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row>
    <row r="124" spans="1:44" x14ac:dyDescent="0.3">
      <c r="A124" s="21"/>
      <c r="B124" s="21"/>
      <c r="C124" s="21"/>
      <c r="D124" s="21"/>
      <c r="E124" s="21"/>
      <c r="F124" s="21"/>
      <c r="G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row>
    <row r="125" spans="1:44" x14ac:dyDescent="0.3">
      <c r="A125" s="21"/>
      <c r="B125" s="21"/>
      <c r="C125" s="21"/>
      <c r="D125" s="21"/>
      <c r="E125" s="21"/>
      <c r="F125" s="21"/>
      <c r="G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row>
    <row r="126" spans="1:44" x14ac:dyDescent="0.3">
      <c r="A126" s="21"/>
      <c r="B126" s="21"/>
      <c r="C126" s="21"/>
      <c r="D126" s="21"/>
      <c r="E126" s="21"/>
      <c r="F126" s="21"/>
      <c r="G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row>
    <row r="127" spans="1:44" x14ac:dyDescent="0.3">
      <c r="A127" s="21"/>
      <c r="B127" s="21"/>
      <c r="C127" s="21"/>
      <c r="D127" s="21"/>
      <c r="E127" s="21"/>
      <c r="F127" s="21"/>
      <c r="G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row>
    <row r="128" spans="1:44" x14ac:dyDescent="0.3">
      <c r="A128" s="21"/>
      <c r="B128" s="21"/>
      <c r="C128" s="21"/>
      <c r="D128" s="21"/>
      <c r="E128" s="21"/>
      <c r="F128" s="21"/>
      <c r="G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row>
    <row r="129" spans="1:44" x14ac:dyDescent="0.3">
      <c r="A129" s="21"/>
      <c r="B129" s="21"/>
      <c r="C129" s="21"/>
      <c r="D129" s="21"/>
      <c r="E129" s="21"/>
      <c r="F129" s="21"/>
      <c r="G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row>
    <row r="130" spans="1:44" x14ac:dyDescent="0.3">
      <c r="A130" s="21"/>
      <c r="B130" s="21"/>
      <c r="C130" s="21"/>
      <c r="D130" s="21"/>
      <c r="E130" s="21"/>
      <c r="F130" s="21"/>
      <c r="G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row>
    <row r="131" spans="1:44" x14ac:dyDescent="0.3">
      <c r="A131" s="21"/>
      <c r="B131" s="21"/>
      <c r="C131" s="21"/>
      <c r="D131" s="21"/>
      <c r="E131" s="21"/>
      <c r="F131" s="21"/>
      <c r="G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row>
    <row r="132" spans="1:44" x14ac:dyDescent="0.3">
      <c r="A132" s="21"/>
      <c r="B132" s="21"/>
      <c r="C132" s="21"/>
      <c r="D132" s="21"/>
      <c r="E132" s="21"/>
      <c r="F132" s="21"/>
      <c r="G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row>
    <row r="133" spans="1:44" x14ac:dyDescent="0.3">
      <c r="A133" s="21"/>
      <c r="B133" s="21"/>
      <c r="C133" s="21"/>
      <c r="D133" s="21"/>
      <c r="E133" s="21"/>
      <c r="F133" s="21"/>
      <c r="G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row>
    <row r="134" spans="1:44" x14ac:dyDescent="0.3">
      <c r="A134" s="21"/>
      <c r="B134" s="21"/>
      <c r="C134" s="21"/>
      <c r="D134" s="21"/>
      <c r="E134" s="21"/>
      <c r="F134" s="21"/>
      <c r="G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row>
    <row r="135" spans="1:44" x14ac:dyDescent="0.3">
      <c r="A135" s="21"/>
      <c r="B135" s="21"/>
      <c r="C135" s="21"/>
      <c r="D135" s="21"/>
      <c r="E135" s="21"/>
      <c r="F135" s="21"/>
      <c r="G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row>
    <row r="136" spans="1:44" x14ac:dyDescent="0.3">
      <c r="A136" s="21"/>
      <c r="B136" s="21"/>
      <c r="C136" s="21"/>
      <c r="D136" s="21"/>
      <c r="E136" s="21"/>
      <c r="F136" s="21"/>
      <c r="G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row>
    <row r="137" spans="1:44" x14ac:dyDescent="0.3">
      <c r="A137" s="21"/>
      <c r="B137" s="21"/>
      <c r="C137" s="21"/>
      <c r="D137" s="21"/>
      <c r="E137" s="21"/>
      <c r="F137" s="21"/>
      <c r="G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row>
    <row r="138" spans="1:44" x14ac:dyDescent="0.3">
      <c r="A138" s="21"/>
      <c r="B138" s="21"/>
      <c r="C138" s="21"/>
      <c r="D138" s="21"/>
      <c r="E138" s="21"/>
      <c r="F138" s="21"/>
      <c r="G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row>
    <row r="139" spans="1:44" x14ac:dyDescent="0.3">
      <c r="A139" s="21"/>
      <c r="B139" s="21"/>
      <c r="C139" s="21"/>
      <c r="D139" s="21"/>
      <c r="E139" s="21"/>
      <c r="F139" s="21"/>
      <c r="G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row>
    <row r="140" spans="1:44" x14ac:dyDescent="0.3">
      <c r="A140" s="21"/>
      <c r="B140" s="21"/>
      <c r="C140" s="21"/>
      <c r="D140" s="21"/>
      <c r="E140" s="21"/>
      <c r="F140" s="21"/>
      <c r="G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row>
    <row r="141" spans="1:44" x14ac:dyDescent="0.3">
      <c r="A141" s="21"/>
      <c r="B141" s="21"/>
      <c r="C141" s="21"/>
      <c r="D141" s="21"/>
      <c r="E141" s="21"/>
      <c r="F141" s="21"/>
      <c r="G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row>
    <row r="142" spans="1:44" x14ac:dyDescent="0.3">
      <c r="A142" s="21"/>
      <c r="B142" s="21"/>
      <c r="C142" s="21"/>
      <c r="D142" s="21"/>
      <c r="E142" s="21"/>
      <c r="F142" s="21"/>
      <c r="G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row>
    <row r="143" spans="1:44" x14ac:dyDescent="0.3">
      <c r="A143" s="21"/>
      <c r="B143" s="21"/>
      <c r="C143" s="21"/>
      <c r="D143" s="21"/>
      <c r="E143" s="21"/>
      <c r="F143" s="21"/>
      <c r="G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row>
    <row r="144" spans="1:44" x14ac:dyDescent="0.3">
      <c r="A144" s="21"/>
      <c r="B144" s="21"/>
      <c r="C144" s="21"/>
      <c r="D144" s="21"/>
      <c r="E144" s="21"/>
      <c r="F144" s="21"/>
      <c r="G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row>
    <row r="145" spans="1:44" x14ac:dyDescent="0.3">
      <c r="A145" s="21"/>
      <c r="B145" s="21"/>
      <c r="C145" s="21"/>
      <c r="D145" s="21"/>
      <c r="E145" s="21"/>
      <c r="F145" s="21"/>
      <c r="G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row>
    <row r="146" spans="1:44" x14ac:dyDescent="0.3">
      <c r="A146" s="21"/>
      <c r="B146" s="21"/>
      <c r="C146" s="21"/>
      <c r="D146" s="21"/>
      <c r="E146" s="21"/>
      <c r="F146" s="21"/>
      <c r="G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row>
    <row r="147" spans="1:44" x14ac:dyDescent="0.3">
      <c r="A147" s="21"/>
      <c r="B147" s="21"/>
      <c r="C147" s="21"/>
      <c r="D147" s="21"/>
      <c r="E147" s="21"/>
      <c r="F147" s="21"/>
      <c r="G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row>
    <row r="148" spans="1:44" x14ac:dyDescent="0.3">
      <c r="A148" s="21"/>
      <c r="B148" s="21"/>
      <c r="C148" s="21"/>
      <c r="D148" s="21"/>
      <c r="E148" s="21"/>
      <c r="F148" s="21"/>
      <c r="G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row>
    <row r="149" spans="1:44" x14ac:dyDescent="0.3">
      <c r="A149" s="21"/>
      <c r="B149" s="21"/>
      <c r="C149" s="21"/>
      <c r="D149" s="21"/>
      <c r="E149" s="21"/>
      <c r="F149" s="21"/>
      <c r="G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row>
    <row r="150" spans="1:44" x14ac:dyDescent="0.3">
      <c r="A150" s="21"/>
      <c r="B150" s="21"/>
      <c r="C150" s="21"/>
      <c r="D150" s="21"/>
      <c r="E150" s="21"/>
      <c r="F150" s="21"/>
      <c r="G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row>
    <row r="151" spans="1:44" x14ac:dyDescent="0.3">
      <c r="A151" s="21"/>
      <c r="B151" s="21"/>
      <c r="C151" s="21"/>
      <c r="D151" s="21"/>
      <c r="E151" s="21"/>
      <c r="F151" s="21"/>
      <c r="G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row>
    <row r="152" spans="1:44" x14ac:dyDescent="0.3">
      <c r="A152" s="21"/>
      <c r="B152" s="21"/>
      <c r="C152" s="21"/>
      <c r="D152" s="21"/>
      <c r="E152" s="21"/>
      <c r="F152" s="21"/>
      <c r="G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row>
    <row r="153" spans="1:44" x14ac:dyDescent="0.3">
      <c r="A153" s="21"/>
      <c r="B153" s="21"/>
      <c r="C153" s="21"/>
      <c r="D153" s="21"/>
      <c r="E153" s="21"/>
      <c r="F153" s="21"/>
      <c r="G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row>
    <row r="154" spans="1:44" x14ac:dyDescent="0.3">
      <c r="A154" s="21"/>
      <c r="B154" s="21"/>
      <c r="C154" s="21"/>
      <c r="D154" s="21"/>
      <c r="E154" s="21"/>
      <c r="F154" s="21"/>
      <c r="G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row>
    <row r="155" spans="1:44" x14ac:dyDescent="0.3">
      <c r="A155" s="21"/>
      <c r="B155" s="21"/>
      <c r="C155" s="21"/>
      <c r="D155" s="21"/>
      <c r="E155" s="21"/>
      <c r="F155" s="21"/>
      <c r="G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row>
    <row r="156" spans="1:44" x14ac:dyDescent="0.3">
      <c r="A156" s="21"/>
      <c r="B156" s="21"/>
      <c r="C156" s="21"/>
      <c r="D156" s="21"/>
      <c r="E156" s="21"/>
      <c r="F156" s="21"/>
      <c r="G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row>
    <row r="157" spans="1:44" x14ac:dyDescent="0.3">
      <c r="A157" s="21"/>
      <c r="B157" s="21"/>
      <c r="C157" s="21"/>
      <c r="D157" s="21"/>
      <c r="E157" s="21"/>
      <c r="F157" s="21"/>
      <c r="G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row>
    <row r="158" spans="1:44" x14ac:dyDescent="0.3">
      <c r="A158" s="21"/>
      <c r="B158" s="21"/>
      <c r="C158" s="21"/>
      <c r="D158" s="21"/>
      <c r="E158" s="21"/>
      <c r="F158" s="21"/>
      <c r="G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row>
    <row r="159" spans="1:44" x14ac:dyDescent="0.3">
      <c r="A159" s="21"/>
      <c r="B159" s="21"/>
      <c r="C159" s="21"/>
      <c r="D159" s="21"/>
      <c r="E159" s="21"/>
      <c r="F159" s="21"/>
      <c r="G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row>
    <row r="160" spans="1:44" x14ac:dyDescent="0.3">
      <c r="A160" s="21"/>
      <c r="B160" s="21"/>
      <c r="C160" s="21"/>
      <c r="D160" s="21"/>
      <c r="E160" s="21"/>
      <c r="F160" s="21"/>
      <c r="G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row>
    <row r="161" spans="1:44" x14ac:dyDescent="0.3">
      <c r="A161" s="21"/>
      <c r="B161" s="21"/>
      <c r="C161" s="21"/>
      <c r="D161" s="21"/>
      <c r="E161" s="21"/>
      <c r="F161" s="21"/>
      <c r="G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row>
    <row r="162" spans="1:44" x14ac:dyDescent="0.3">
      <c r="A162" s="21"/>
      <c r="B162" s="21"/>
      <c r="C162" s="21"/>
      <c r="D162" s="21"/>
      <c r="E162" s="21"/>
      <c r="F162" s="21"/>
      <c r="G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row>
    <row r="163" spans="1:44" x14ac:dyDescent="0.3">
      <c r="A163" s="21"/>
      <c r="B163" s="21"/>
      <c r="C163" s="21"/>
      <c r="D163" s="21"/>
      <c r="E163" s="21"/>
      <c r="F163" s="21"/>
      <c r="G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row>
    <row r="164" spans="1:44" x14ac:dyDescent="0.3">
      <c r="A164" s="21"/>
      <c r="B164" s="21"/>
      <c r="C164" s="21"/>
      <c r="D164" s="21"/>
      <c r="E164" s="21"/>
      <c r="F164" s="21"/>
      <c r="G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row>
    <row r="165" spans="1:44" x14ac:dyDescent="0.3">
      <c r="A165" s="21"/>
      <c r="B165" s="21"/>
      <c r="C165" s="21"/>
      <c r="D165" s="21"/>
      <c r="E165" s="21"/>
      <c r="F165" s="21"/>
      <c r="G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row>
    <row r="166" spans="1:44" x14ac:dyDescent="0.3">
      <c r="A166" s="21"/>
      <c r="B166" s="21"/>
      <c r="C166" s="21"/>
      <c r="D166" s="21"/>
      <c r="E166" s="21"/>
      <c r="F166" s="21"/>
      <c r="G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row>
    <row r="167" spans="1:44" x14ac:dyDescent="0.3">
      <c r="A167" s="21"/>
      <c r="B167" s="21"/>
      <c r="C167" s="21"/>
      <c r="D167" s="21"/>
      <c r="E167" s="21"/>
      <c r="F167" s="21"/>
      <c r="G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row>
    <row r="168" spans="1:44" x14ac:dyDescent="0.3">
      <c r="A168" s="21"/>
      <c r="B168" s="21"/>
      <c r="C168" s="21"/>
      <c r="D168" s="21"/>
      <c r="E168" s="21"/>
      <c r="F168" s="21"/>
      <c r="G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row>
    <row r="169" spans="1:44" x14ac:dyDescent="0.3">
      <c r="A169" s="21"/>
      <c r="B169" s="21"/>
      <c r="C169" s="21"/>
      <c r="D169" s="21"/>
      <c r="E169" s="21"/>
      <c r="F169" s="21"/>
      <c r="G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row>
    <row r="170" spans="1:44" x14ac:dyDescent="0.3">
      <c r="A170" s="21"/>
      <c r="B170" s="21"/>
      <c r="C170" s="21"/>
      <c r="D170" s="21"/>
      <c r="E170" s="21"/>
      <c r="F170" s="21"/>
      <c r="G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row>
    <row r="171" spans="1:44" x14ac:dyDescent="0.3">
      <c r="A171" s="21"/>
      <c r="B171" s="21"/>
      <c r="C171" s="21"/>
      <c r="D171" s="21"/>
      <c r="E171" s="21"/>
      <c r="F171" s="21"/>
      <c r="G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row>
    <row r="172" spans="1:44" x14ac:dyDescent="0.3">
      <c r="A172" s="21"/>
      <c r="B172" s="21"/>
      <c r="C172" s="21"/>
      <c r="D172" s="21"/>
      <c r="E172" s="21"/>
      <c r="F172" s="21"/>
      <c r="G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row>
    <row r="173" spans="1:44" x14ac:dyDescent="0.3">
      <c r="A173" s="21"/>
      <c r="B173" s="21"/>
      <c r="C173" s="21"/>
      <c r="D173" s="21"/>
      <c r="E173" s="21"/>
      <c r="F173" s="21"/>
      <c r="G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row>
    <row r="174" spans="1:44" x14ac:dyDescent="0.3">
      <c r="A174" s="21"/>
      <c r="B174" s="21"/>
      <c r="C174" s="21"/>
      <c r="D174" s="21"/>
      <c r="E174" s="21"/>
      <c r="F174" s="21"/>
      <c r="G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row>
    <row r="175" spans="1:44" x14ac:dyDescent="0.3">
      <c r="A175" s="21"/>
      <c r="B175" s="21"/>
      <c r="C175" s="21"/>
      <c r="D175" s="21"/>
      <c r="E175" s="21"/>
      <c r="F175" s="21"/>
      <c r="G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row>
    <row r="176" spans="1:44" x14ac:dyDescent="0.3">
      <c r="A176" s="21"/>
      <c r="B176" s="21"/>
      <c r="C176" s="21"/>
      <c r="D176" s="21"/>
      <c r="E176" s="21"/>
      <c r="F176" s="21"/>
      <c r="G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row>
    <row r="177" spans="1:44" x14ac:dyDescent="0.3">
      <c r="A177" s="21"/>
      <c r="B177" s="21"/>
      <c r="C177" s="21"/>
      <c r="D177" s="21"/>
      <c r="E177" s="21"/>
      <c r="F177" s="21"/>
      <c r="G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row>
    <row r="178" spans="1:44" x14ac:dyDescent="0.3">
      <c r="A178" s="21"/>
      <c r="B178" s="21"/>
      <c r="C178" s="21"/>
      <c r="D178" s="21"/>
      <c r="E178" s="21"/>
      <c r="F178" s="21"/>
      <c r="G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row>
    <row r="179" spans="1:44" x14ac:dyDescent="0.3">
      <c r="A179" s="21"/>
      <c r="B179" s="21"/>
      <c r="C179" s="21"/>
      <c r="D179" s="21"/>
      <c r="E179" s="21"/>
      <c r="F179" s="21"/>
      <c r="G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row>
    <row r="180" spans="1:44" x14ac:dyDescent="0.3">
      <c r="A180" s="21"/>
      <c r="B180" s="21"/>
      <c r="C180" s="21"/>
      <c r="D180" s="21"/>
      <c r="E180" s="21"/>
      <c r="F180" s="21"/>
      <c r="G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row>
    <row r="181" spans="1:44" x14ac:dyDescent="0.3">
      <c r="A181" s="21"/>
      <c r="B181" s="21"/>
      <c r="C181" s="21"/>
      <c r="D181" s="21"/>
      <c r="E181" s="21"/>
      <c r="F181" s="21"/>
      <c r="G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row>
    <row r="182" spans="1:44" x14ac:dyDescent="0.3">
      <c r="A182" s="21"/>
      <c r="B182" s="21"/>
      <c r="C182" s="21"/>
      <c r="D182" s="21"/>
      <c r="E182" s="21"/>
      <c r="F182" s="21"/>
      <c r="G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row>
    <row r="183" spans="1:44" x14ac:dyDescent="0.3">
      <c r="A183" s="21"/>
      <c r="B183" s="21"/>
      <c r="C183" s="21"/>
      <c r="D183" s="21"/>
      <c r="E183" s="21"/>
      <c r="F183" s="21"/>
      <c r="G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row>
    <row r="184" spans="1:44" x14ac:dyDescent="0.3">
      <c r="A184" s="21"/>
      <c r="B184" s="21"/>
      <c r="C184" s="21"/>
      <c r="D184" s="21"/>
      <c r="E184" s="21"/>
      <c r="F184" s="21"/>
      <c r="G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row>
    <row r="185" spans="1:44" x14ac:dyDescent="0.3">
      <c r="A185" s="21"/>
      <c r="B185" s="21"/>
      <c r="C185" s="21"/>
      <c r="D185" s="21"/>
      <c r="E185" s="21"/>
      <c r="F185" s="21"/>
      <c r="G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row>
    <row r="186" spans="1:44" x14ac:dyDescent="0.3">
      <c r="A186" s="21"/>
      <c r="B186" s="21"/>
      <c r="C186" s="21"/>
      <c r="D186" s="21"/>
      <c r="E186" s="21"/>
      <c r="F186" s="21"/>
      <c r="G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row>
    <row r="187" spans="1:44" x14ac:dyDescent="0.3">
      <c r="A187" s="21"/>
      <c r="B187" s="21"/>
      <c r="C187" s="21"/>
      <c r="D187" s="21"/>
      <c r="E187" s="21"/>
      <c r="F187" s="21"/>
      <c r="G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row>
    <row r="188" spans="1:44" x14ac:dyDescent="0.3">
      <c r="A188" s="21"/>
      <c r="B188" s="21"/>
      <c r="C188" s="21"/>
      <c r="D188" s="21"/>
      <c r="E188" s="21"/>
      <c r="F188" s="21"/>
      <c r="G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row>
    <row r="189" spans="1:44" x14ac:dyDescent="0.3">
      <c r="A189" s="21"/>
      <c r="B189" s="21"/>
      <c r="C189" s="21"/>
      <c r="D189" s="21"/>
      <c r="E189" s="21"/>
      <c r="F189" s="21"/>
      <c r="G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row>
    <row r="190" spans="1:44" x14ac:dyDescent="0.3">
      <c r="A190" s="21"/>
      <c r="B190" s="21"/>
      <c r="C190" s="21"/>
      <c r="D190" s="21"/>
      <c r="E190" s="21"/>
      <c r="F190" s="21"/>
      <c r="G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row>
    <row r="191" spans="1:44" x14ac:dyDescent="0.3">
      <c r="A191" s="21"/>
      <c r="B191" s="21"/>
      <c r="C191" s="21"/>
      <c r="D191" s="21"/>
      <c r="E191" s="21"/>
      <c r="F191" s="21"/>
      <c r="G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row>
    <row r="192" spans="1:44" x14ac:dyDescent="0.3">
      <c r="A192" s="21"/>
      <c r="B192" s="21"/>
      <c r="C192" s="21"/>
      <c r="D192" s="21"/>
      <c r="E192" s="21"/>
      <c r="F192" s="21"/>
      <c r="G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row>
    <row r="193" spans="1:44" x14ac:dyDescent="0.3">
      <c r="A193" s="21"/>
      <c r="B193" s="21"/>
      <c r="C193" s="21"/>
      <c r="D193" s="21"/>
      <c r="E193" s="21"/>
      <c r="F193" s="21"/>
      <c r="G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row>
    <row r="194" spans="1:44" x14ac:dyDescent="0.3">
      <c r="A194" s="21"/>
      <c r="B194" s="21"/>
      <c r="C194" s="21"/>
      <c r="D194" s="21"/>
      <c r="E194" s="21"/>
      <c r="F194" s="21"/>
      <c r="G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row>
    <row r="195" spans="1:44" x14ac:dyDescent="0.3">
      <c r="A195" s="21"/>
      <c r="B195" s="21"/>
      <c r="C195" s="21"/>
      <c r="D195" s="21"/>
      <c r="E195" s="21"/>
      <c r="F195" s="21"/>
      <c r="G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row>
    <row r="196" spans="1:44" x14ac:dyDescent="0.3">
      <c r="A196" s="21"/>
      <c r="B196" s="21"/>
      <c r="C196" s="21"/>
      <c r="D196" s="21"/>
      <c r="E196" s="21"/>
      <c r="F196" s="21"/>
      <c r="G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row>
    <row r="197" spans="1:44" x14ac:dyDescent="0.3">
      <c r="A197" s="21"/>
      <c r="B197" s="21"/>
      <c r="C197" s="21"/>
      <c r="D197" s="21"/>
      <c r="E197" s="21"/>
      <c r="F197" s="21"/>
      <c r="G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row>
    <row r="198" spans="1:44" x14ac:dyDescent="0.3">
      <c r="A198" s="21"/>
      <c r="B198" s="21"/>
      <c r="C198" s="21"/>
      <c r="D198" s="21"/>
      <c r="E198" s="21"/>
      <c r="F198" s="21"/>
      <c r="G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row>
    <row r="199" spans="1:44" x14ac:dyDescent="0.3">
      <c r="A199" s="21"/>
      <c r="B199" s="21"/>
      <c r="C199" s="21"/>
      <c r="D199" s="21"/>
      <c r="E199" s="21"/>
      <c r="F199" s="21"/>
      <c r="G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row>
    <row r="200" spans="1:44" x14ac:dyDescent="0.3">
      <c r="A200" s="21"/>
      <c r="B200" s="21"/>
      <c r="C200" s="21"/>
      <c r="D200" s="21"/>
      <c r="E200" s="21"/>
      <c r="F200" s="21"/>
      <c r="G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row>
    <row r="201" spans="1:44" x14ac:dyDescent="0.3">
      <c r="A201" s="21"/>
      <c r="B201" s="21"/>
      <c r="C201" s="21"/>
      <c r="D201" s="21"/>
      <c r="E201" s="21"/>
      <c r="F201" s="21"/>
      <c r="G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row>
    <row r="202" spans="1:44" x14ac:dyDescent="0.3">
      <c r="A202" s="21"/>
      <c r="B202" s="21"/>
      <c r="C202" s="21"/>
      <c r="D202" s="21"/>
      <c r="E202" s="21"/>
      <c r="F202" s="21"/>
      <c r="G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row>
    <row r="203" spans="1:44" x14ac:dyDescent="0.3">
      <c r="A203" s="21"/>
      <c r="B203" s="21"/>
      <c r="C203" s="21"/>
      <c r="D203" s="21"/>
      <c r="E203" s="21"/>
      <c r="F203" s="21"/>
      <c r="G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row>
    <row r="204" spans="1:44" x14ac:dyDescent="0.3">
      <c r="A204" s="21"/>
      <c r="B204" s="21"/>
      <c r="C204" s="21"/>
      <c r="D204" s="21"/>
      <c r="E204" s="21"/>
      <c r="F204" s="21"/>
      <c r="G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row>
    <row r="205" spans="1:44" x14ac:dyDescent="0.3">
      <c r="A205" s="21"/>
      <c r="B205" s="21"/>
      <c r="C205" s="21"/>
      <c r="D205" s="21"/>
      <c r="E205" s="21"/>
      <c r="F205" s="21"/>
      <c r="G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row>
    <row r="206" spans="1:44" x14ac:dyDescent="0.3">
      <c r="A206" s="21"/>
      <c r="B206" s="21"/>
      <c r="C206" s="21"/>
      <c r="D206" s="21"/>
      <c r="E206" s="21"/>
      <c r="F206" s="21"/>
      <c r="G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row>
    <row r="207" spans="1:44" x14ac:dyDescent="0.3">
      <c r="A207" s="21"/>
      <c r="B207" s="21"/>
      <c r="C207" s="21"/>
      <c r="D207" s="21"/>
      <c r="E207" s="21"/>
      <c r="F207" s="21"/>
      <c r="G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row>
    <row r="208" spans="1:44" x14ac:dyDescent="0.3">
      <c r="A208" s="21"/>
      <c r="B208" s="21"/>
      <c r="C208" s="21"/>
      <c r="D208" s="21"/>
      <c r="E208" s="21"/>
      <c r="F208" s="21"/>
      <c r="G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row>
    <row r="209" spans="1:44" x14ac:dyDescent="0.3">
      <c r="A209" s="21"/>
      <c r="B209" s="21"/>
      <c r="C209" s="21"/>
      <c r="D209" s="21"/>
      <c r="E209" s="21"/>
      <c r="F209" s="21"/>
      <c r="G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row>
    <row r="210" spans="1:44" x14ac:dyDescent="0.3">
      <c r="A210" s="21"/>
      <c r="B210" s="21"/>
      <c r="C210" s="21"/>
      <c r="D210" s="21"/>
      <c r="E210" s="21"/>
      <c r="F210" s="21"/>
      <c r="G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row>
    <row r="211" spans="1:44" x14ac:dyDescent="0.3">
      <c r="A211" s="21"/>
      <c r="B211" s="21"/>
      <c r="C211" s="21"/>
      <c r="D211" s="21"/>
      <c r="E211" s="21"/>
      <c r="F211" s="21"/>
      <c r="G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row>
    <row r="212" spans="1:44" x14ac:dyDescent="0.3">
      <c r="A212" s="21"/>
      <c r="B212" s="21"/>
      <c r="C212" s="21"/>
      <c r="D212" s="21"/>
      <c r="E212" s="21"/>
      <c r="F212" s="21"/>
      <c r="G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row>
    <row r="213" spans="1:44" x14ac:dyDescent="0.3">
      <c r="A213" s="21"/>
      <c r="B213" s="21"/>
      <c r="C213" s="21"/>
      <c r="D213" s="21"/>
      <c r="E213" s="21"/>
      <c r="F213" s="21"/>
      <c r="G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row>
    <row r="214" spans="1:44" x14ac:dyDescent="0.3">
      <c r="A214" s="21"/>
      <c r="B214" s="21"/>
      <c r="C214" s="21"/>
      <c r="D214" s="21"/>
      <c r="E214" s="21"/>
      <c r="F214" s="21"/>
      <c r="G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row>
    <row r="215" spans="1:44" x14ac:dyDescent="0.3">
      <c r="A215" s="21"/>
      <c r="B215" s="21"/>
      <c r="C215" s="21"/>
      <c r="D215" s="21"/>
      <c r="E215" s="21"/>
      <c r="F215" s="21"/>
      <c r="G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row>
    <row r="216" spans="1:44" x14ac:dyDescent="0.3">
      <c r="A216" s="21"/>
      <c r="B216" s="21"/>
      <c r="C216" s="21"/>
      <c r="D216" s="21"/>
      <c r="E216" s="21"/>
      <c r="F216" s="21"/>
      <c r="G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row>
    <row r="217" spans="1:44" x14ac:dyDescent="0.3">
      <c r="A217" s="21"/>
      <c r="B217" s="21"/>
      <c r="C217" s="21"/>
      <c r="D217" s="21"/>
      <c r="E217" s="21"/>
      <c r="F217" s="21"/>
      <c r="G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row>
    <row r="218" spans="1:44" x14ac:dyDescent="0.3">
      <c r="A218" s="21"/>
      <c r="B218" s="21"/>
      <c r="C218" s="21"/>
      <c r="D218" s="21"/>
      <c r="E218" s="21"/>
      <c r="F218" s="21"/>
      <c r="G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row>
    <row r="219" spans="1:44" x14ac:dyDescent="0.3">
      <c r="A219" s="21"/>
      <c r="B219" s="21"/>
      <c r="C219" s="21"/>
      <c r="D219" s="21"/>
      <c r="E219" s="21"/>
      <c r="F219" s="21"/>
      <c r="G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row>
    <row r="220" spans="1:44" x14ac:dyDescent="0.3">
      <c r="A220" s="21"/>
      <c r="B220" s="21"/>
      <c r="C220" s="21"/>
      <c r="D220" s="21"/>
      <c r="E220" s="21"/>
      <c r="F220" s="21"/>
      <c r="G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row>
    <row r="221" spans="1:44" x14ac:dyDescent="0.3">
      <c r="A221" s="21"/>
      <c r="B221" s="21"/>
      <c r="C221" s="21"/>
      <c r="D221" s="21"/>
      <c r="E221" s="21"/>
      <c r="F221" s="21"/>
      <c r="G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row>
    <row r="222" spans="1:44" x14ac:dyDescent="0.3">
      <c r="A222" s="21"/>
      <c r="B222" s="21"/>
      <c r="C222" s="21"/>
      <c r="D222" s="21"/>
      <c r="E222" s="21"/>
      <c r="F222" s="21"/>
      <c r="G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row>
    <row r="223" spans="1:44" x14ac:dyDescent="0.3">
      <c r="A223" s="21"/>
      <c r="B223" s="21"/>
      <c r="C223" s="21"/>
      <c r="D223" s="21"/>
      <c r="E223" s="21"/>
      <c r="F223" s="21"/>
      <c r="G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row>
    <row r="224" spans="1:44" x14ac:dyDescent="0.3">
      <c r="A224" s="21"/>
      <c r="B224" s="21"/>
      <c r="C224" s="21"/>
      <c r="D224" s="21"/>
      <c r="E224" s="21"/>
      <c r="F224" s="21"/>
      <c r="G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row>
    <row r="225" spans="1:44" x14ac:dyDescent="0.3">
      <c r="A225" s="21"/>
      <c r="B225" s="21"/>
      <c r="C225" s="21"/>
      <c r="D225" s="21"/>
      <c r="E225" s="21"/>
      <c r="F225" s="21"/>
      <c r="G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row>
    <row r="226" spans="1:44" x14ac:dyDescent="0.3">
      <c r="A226" s="21"/>
      <c r="B226" s="21"/>
      <c r="C226" s="21"/>
      <c r="D226" s="21"/>
      <c r="E226" s="21"/>
      <c r="F226" s="21"/>
      <c r="G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row>
    <row r="227" spans="1:44" x14ac:dyDescent="0.3">
      <c r="A227" s="21"/>
      <c r="B227" s="21"/>
      <c r="C227" s="21"/>
      <c r="D227" s="21"/>
      <c r="E227" s="21"/>
      <c r="F227" s="21"/>
      <c r="G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row>
    <row r="228" spans="1:44" x14ac:dyDescent="0.3">
      <c r="A228" s="21"/>
      <c r="B228" s="21"/>
      <c r="C228" s="21"/>
      <c r="D228" s="21"/>
      <c r="E228" s="21"/>
      <c r="F228" s="21"/>
      <c r="G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row>
    <row r="229" spans="1:44" x14ac:dyDescent="0.3">
      <c r="A229" s="21"/>
      <c r="B229" s="21"/>
      <c r="C229" s="21"/>
      <c r="D229" s="21"/>
      <c r="E229" s="21"/>
      <c r="F229" s="21"/>
      <c r="G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row>
    <row r="230" spans="1:44" x14ac:dyDescent="0.3">
      <c r="A230" s="21"/>
      <c r="B230" s="21"/>
      <c r="C230" s="21"/>
      <c r="D230" s="21"/>
      <c r="E230" s="21"/>
      <c r="F230" s="21"/>
      <c r="G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row>
    <row r="231" spans="1:44" x14ac:dyDescent="0.3">
      <c r="A231" s="21"/>
      <c r="B231" s="21"/>
      <c r="C231" s="21"/>
      <c r="D231" s="21"/>
      <c r="E231" s="21"/>
      <c r="F231" s="21"/>
      <c r="G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row>
    <row r="232" spans="1:44" x14ac:dyDescent="0.3">
      <c r="A232" s="21"/>
      <c r="B232" s="21"/>
      <c r="C232" s="21"/>
      <c r="D232" s="21"/>
      <c r="E232" s="21"/>
      <c r="F232" s="21"/>
      <c r="G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row>
    <row r="233" spans="1:44" x14ac:dyDescent="0.3">
      <c r="A233" s="21"/>
      <c r="B233" s="21"/>
      <c r="C233" s="21"/>
      <c r="D233" s="21"/>
      <c r="E233" s="21"/>
      <c r="F233" s="21"/>
      <c r="G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row>
    <row r="234" spans="1:44" x14ac:dyDescent="0.3">
      <c r="A234" s="21"/>
      <c r="B234" s="21"/>
      <c r="C234" s="21"/>
      <c r="D234" s="21"/>
      <c r="E234" s="21"/>
      <c r="F234" s="21"/>
      <c r="G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row>
    <row r="235" spans="1:44" x14ac:dyDescent="0.3">
      <c r="A235" s="21"/>
      <c r="B235" s="21"/>
      <c r="C235" s="21"/>
      <c r="D235" s="21"/>
      <c r="E235" s="21"/>
      <c r="F235" s="21"/>
      <c r="G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row>
    <row r="236" spans="1:44" x14ac:dyDescent="0.3">
      <c r="A236" s="21"/>
      <c r="B236" s="21"/>
      <c r="C236" s="21"/>
      <c r="D236" s="21"/>
      <c r="E236" s="21"/>
      <c r="F236" s="21"/>
      <c r="G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row>
    <row r="237" spans="1:44" x14ac:dyDescent="0.3">
      <c r="A237" s="21"/>
      <c r="B237" s="21"/>
      <c r="C237" s="21"/>
      <c r="D237" s="21"/>
      <c r="E237" s="21"/>
      <c r="F237" s="21"/>
      <c r="G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row>
    <row r="238" spans="1:44" x14ac:dyDescent="0.3">
      <c r="A238" s="21"/>
      <c r="B238" s="21"/>
      <c r="C238" s="21"/>
      <c r="D238" s="21"/>
      <c r="E238" s="21"/>
      <c r="F238" s="21"/>
      <c r="G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row>
    <row r="239" spans="1:44" x14ac:dyDescent="0.3">
      <c r="A239" s="21"/>
      <c r="B239" s="21"/>
      <c r="C239" s="21"/>
      <c r="D239" s="21"/>
      <c r="E239" s="21"/>
      <c r="F239" s="21"/>
      <c r="G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row>
    <row r="240" spans="1:44" x14ac:dyDescent="0.3">
      <c r="A240" s="21"/>
      <c r="B240" s="21"/>
      <c r="C240" s="21"/>
      <c r="D240" s="21"/>
      <c r="E240" s="21"/>
      <c r="F240" s="21"/>
      <c r="G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row>
    <row r="241" spans="1:44" x14ac:dyDescent="0.3">
      <c r="A241" s="21"/>
      <c r="B241" s="21"/>
      <c r="C241" s="21"/>
      <c r="D241" s="21"/>
      <c r="E241" s="21"/>
      <c r="F241" s="21"/>
      <c r="G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row>
    <row r="242" spans="1:44" x14ac:dyDescent="0.3">
      <c r="A242" s="21"/>
      <c r="B242" s="21"/>
      <c r="C242" s="21"/>
      <c r="D242" s="21"/>
      <c r="E242" s="21"/>
      <c r="F242" s="21"/>
      <c r="G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row>
    <row r="243" spans="1:44" x14ac:dyDescent="0.3">
      <c r="A243" s="21"/>
      <c r="B243" s="21"/>
      <c r="C243" s="21"/>
      <c r="D243" s="21"/>
      <c r="E243" s="21"/>
      <c r="F243" s="21"/>
      <c r="G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row>
    <row r="244" spans="1:44" x14ac:dyDescent="0.3">
      <c r="A244" s="21"/>
      <c r="B244" s="21"/>
      <c r="C244" s="21"/>
      <c r="D244" s="21"/>
      <c r="E244" s="21"/>
      <c r="F244" s="21"/>
      <c r="G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row>
    <row r="245" spans="1:44" x14ac:dyDescent="0.3">
      <c r="A245" s="21"/>
      <c r="B245" s="21"/>
      <c r="C245" s="21"/>
      <c r="D245" s="21"/>
      <c r="E245" s="21"/>
      <c r="F245" s="21"/>
      <c r="G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row>
    <row r="246" spans="1:44" x14ac:dyDescent="0.3">
      <c r="A246" s="21"/>
      <c r="B246" s="21"/>
      <c r="C246" s="21"/>
      <c r="D246" s="21"/>
      <c r="E246" s="21"/>
      <c r="F246" s="21"/>
      <c r="G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row>
    <row r="247" spans="1:44" x14ac:dyDescent="0.3">
      <c r="A247" s="21"/>
      <c r="B247" s="21"/>
      <c r="C247" s="21"/>
      <c r="D247" s="21"/>
      <c r="E247" s="21"/>
      <c r="F247" s="21"/>
      <c r="G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row>
    <row r="248" spans="1:44" x14ac:dyDescent="0.3">
      <c r="A248" s="21"/>
      <c r="B248" s="21"/>
      <c r="C248" s="21"/>
      <c r="D248" s="21"/>
      <c r="E248" s="21"/>
      <c r="F248" s="21"/>
      <c r="G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row>
    <row r="249" spans="1:44" x14ac:dyDescent="0.3">
      <c r="A249" s="21"/>
      <c r="B249" s="21"/>
      <c r="C249" s="21"/>
      <c r="D249" s="21"/>
      <c r="E249" s="21"/>
      <c r="F249" s="21"/>
      <c r="G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row>
    <row r="250" spans="1:44" x14ac:dyDescent="0.3">
      <c r="A250" s="21"/>
      <c r="B250" s="21"/>
      <c r="C250" s="21"/>
      <c r="D250" s="21"/>
      <c r="E250" s="21"/>
      <c r="F250" s="21"/>
      <c r="G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row>
    <row r="251" spans="1:44" x14ac:dyDescent="0.3">
      <c r="A251" s="21"/>
      <c r="B251" s="21"/>
      <c r="C251" s="21"/>
      <c r="D251" s="21"/>
      <c r="E251" s="21"/>
      <c r="F251" s="21"/>
      <c r="G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row>
    <row r="252" spans="1:44" x14ac:dyDescent="0.3">
      <c r="A252" s="21"/>
      <c r="B252" s="21"/>
      <c r="C252" s="21"/>
      <c r="D252" s="21"/>
      <c r="E252" s="21"/>
      <c r="F252" s="21"/>
      <c r="G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row>
    <row r="253" spans="1:44" x14ac:dyDescent="0.3">
      <c r="A253" s="21"/>
      <c r="B253" s="21"/>
      <c r="C253" s="21"/>
      <c r="D253" s="21"/>
      <c r="E253" s="21"/>
      <c r="F253" s="21"/>
      <c r="G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row>
    <row r="254" spans="1:44" x14ac:dyDescent="0.3">
      <c r="A254" s="21"/>
      <c r="B254" s="21"/>
      <c r="C254" s="21"/>
      <c r="D254" s="21"/>
      <c r="E254" s="21"/>
      <c r="F254" s="21"/>
      <c r="G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row>
    <row r="255" spans="1:44" x14ac:dyDescent="0.3">
      <c r="A255" s="21"/>
      <c r="B255" s="21"/>
      <c r="C255" s="21"/>
      <c r="D255" s="21"/>
      <c r="E255" s="21"/>
      <c r="F255" s="21"/>
      <c r="G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row>
    <row r="256" spans="1:44" x14ac:dyDescent="0.3">
      <c r="A256" s="21"/>
      <c r="B256" s="21"/>
      <c r="C256" s="21"/>
      <c r="D256" s="21"/>
      <c r="E256" s="21"/>
      <c r="F256" s="21"/>
      <c r="G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row>
    <row r="257" spans="1:44" x14ac:dyDescent="0.3">
      <c r="A257" s="21"/>
      <c r="B257" s="21"/>
      <c r="C257" s="21"/>
      <c r="D257" s="21"/>
      <c r="E257" s="21"/>
      <c r="F257" s="21"/>
      <c r="G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row>
    <row r="258" spans="1:44" x14ac:dyDescent="0.3">
      <c r="A258" s="21"/>
      <c r="B258" s="21"/>
      <c r="C258" s="21"/>
      <c r="D258" s="21"/>
      <c r="E258" s="21"/>
      <c r="F258" s="21"/>
      <c r="G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row>
    <row r="259" spans="1:44" x14ac:dyDescent="0.3">
      <c r="A259" s="21"/>
      <c r="B259" s="21"/>
      <c r="C259" s="21"/>
      <c r="D259" s="21"/>
      <c r="E259" s="21"/>
      <c r="F259" s="21"/>
      <c r="G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row>
    <row r="260" spans="1:44" x14ac:dyDescent="0.3">
      <c r="A260" s="21"/>
      <c r="B260" s="21"/>
      <c r="C260" s="21"/>
      <c r="D260" s="21"/>
      <c r="E260" s="21"/>
      <c r="F260" s="21"/>
      <c r="G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row>
    <row r="261" spans="1:44" x14ac:dyDescent="0.3">
      <c r="A261" s="21"/>
      <c r="B261" s="21"/>
      <c r="C261" s="21"/>
      <c r="D261" s="21"/>
      <c r="E261" s="21"/>
      <c r="F261" s="21"/>
      <c r="G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row>
    <row r="262" spans="1:44" x14ac:dyDescent="0.3">
      <c r="A262" s="21"/>
      <c r="B262" s="21"/>
      <c r="C262" s="21"/>
      <c r="D262" s="21"/>
      <c r="E262" s="21"/>
      <c r="F262" s="21"/>
      <c r="G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row>
    <row r="263" spans="1:44" x14ac:dyDescent="0.3">
      <c r="A263" s="21"/>
      <c r="B263" s="21"/>
      <c r="C263" s="21"/>
      <c r="D263" s="21"/>
      <c r="E263" s="21"/>
      <c r="F263" s="21"/>
      <c r="G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row>
    <row r="264" spans="1:44" x14ac:dyDescent="0.3">
      <c r="A264" s="21"/>
      <c r="B264" s="21"/>
      <c r="C264" s="21"/>
      <c r="D264" s="21"/>
      <c r="E264" s="21"/>
      <c r="F264" s="21"/>
      <c r="G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row>
    <row r="265" spans="1:44" x14ac:dyDescent="0.3">
      <c r="A265" s="21"/>
      <c r="B265" s="21"/>
      <c r="C265" s="21"/>
      <c r="D265" s="21"/>
      <c r="E265" s="21"/>
      <c r="F265" s="21"/>
      <c r="G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row>
    <row r="266" spans="1:44" x14ac:dyDescent="0.3">
      <c r="A266" s="21"/>
      <c r="B266" s="21"/>
      <c r="C266" s="21"/>
      <c r="D266" s="21"/>
      <c r="E266" s="21"/>
      <c r="F266" s="21"/>
      <c r="G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row>
    <row r="267" spans="1:44" x14ac:dyDescent="0.3">
      <c r="A267" s="21"/>
      <c r="B267" s="21"/>
      <c r="C267" s="21"/>
      <c r="D267" s="21"/>
      <c r="E267" s="21"/>
      <c r="F267" s="21"/>
      <c r="G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row>
    <row r="268" spans="1:44" x14ac:dyDescent="0.3">
      <c r="A268" s="21"/>
      <c r="B268" s="21"/>
      <c r="C268" s="21"/>
      <c r="D268" s="21"/>
      <c r="E268" s="21"/>
      <c r="F268" s="21"/>
      <c r="G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row>
    <row r="269" spans="1:44" x14ac:dyDescent="0.3">
      <c r="A269" s="21"/>
      <c r="B269" s="21"/>
      <c r="C269" s="21"/>
      <c r="D269" s="21"/>
      <c r="E269" s="21"/>
      <c r="F269" s="21"/>
      <c r="G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row>
    <row r="270" spans="1:44" x14ac:dyDescent="0.3">
      <c r="A270" s="21"/>
      <c r="B270" s="21"/>
      <c r="C270" s="21"/>
      <c r="D270" s="21"/>
      <c r="E270" s="21"/>
      <c r="F270" s="21"/>
      <c r="G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row>
    <row r="271" spans="1:44" x14ac:dyDescent="0.3">
      <c r="A271" s="21"/>
      <c r="B271" s="21"/>
      <c r="C271" s="21"/>
      <c r="D271" s="21"/>
      <c r="E271" s="21"/>
      <c r="F271" s="21"/>
      <c r="G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row>
    <row r="272" spans="1:44" x14ac:dyDescent="0.3">
      <c r="A272" s="21"/>
      <c r="B272" s="21"/>
      <c r="C272" s="21"/>
      <c r="D272" s="21"/>
      <c r="E272" s="21"/>
      <c r="F272" s="21"/>
      <c r="G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row>
    <row r="273" spans="1:44" x14ac:dyDescent="0.3">
      <c r="A273" s="21"/>
      <c r="B273" s="21"/>
      <c r="C273" s="21"/>
      <c r="D273" s="21"/>
      <c r="E273" s="21"/>
      <c r="F273" s="21"/>
      <c r="G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row>
    <row r="274" spans="1:44" x14ac:dyDescent="0.3">
      <c r="A274" s="21"/>
      <c r="B274" s="21"/>
      <c r="C274" s="21"/>
      <c r="D274" s="21"/>
      <c r="E274" s="21"/>
      <c r="F274" s="21"/>
      <c r="G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row>
    <row r="275" spans="1:44" x14ac:dyDescent="0.3">
      <c r="A275" s="21"/>
      <c r="B275" s="21"/>
      <c r="C275" s="21"/>
      <c r="D275" s="21"/>
      <c r="E275" s="21"/>
      <c r="F275" s="21"/>
      <c r="G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row>
    <row r="276" spans="1:44" x14ac:dyDescent="0.3">
      <c r="A276" s="21"/>
      <c r="B276" s="21"/>
      <c r="C276" s="21"/>
      <c r="D276" s="21"/>
      <c r="E276" s="21"/>
      <c r="F276" s="21"/>
      <c r="G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row>
    <row r="277" spans="1:44" x14ac:dyDescent="0.3">
      <c r="A277" s="21"/>
      <c r="B277" s="21"/>
      <c r="C277" s="21"/>
      <c r="D277" s="21"/>
      <c r="E277" s="21"/>
      <c r="F277" s="21"/>
      <c r="G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row>
    <row r="278" spans="1:44" x14ac:dyDescent="0.3">
      <c r="A278" s="21"/>
      <c r="B278" s="21"/>
      <c r="C278" s="21"/>
      <c r="D278" s="21"/>
      <c r="E278" s="21"/>
      <c r="F278" s="21"/>
      <c r="G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row>
    <row r="279" spans="1:44" x14ac:dyDescent="0.3">
      <c r="A279" s="21"/>
      <c r="B279" s="21"/>
      <c r="C279" s="21"/>
      <c r="D279" s="21"/>
      <c r="E279" s="21"/>
      <c r="F279" s="21"/>
      <c r="G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row>
    <row r="280" spans="1:44" x14ac:dyDescent="0.3">
      <c r="A280" s="21"/>
      <c r="B280" s="21"/>
      <c r="C280" s="21"/>
      <c r="D280" s="21"/>
      <c r="E280" s="21"/>
      <c r="F280" s="21"/>
      <c r="G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row>
    <row r="281" spans="1:44" x14ac:dyDescent="0.3">
      <c r="A281" s="21"/>
      <c r="B281" s="21"/>
      <c r="C281" s="21"/>
      <c r="D281" s="21"/>
      <c r="E281" s="21"/>
      <c r="F281" s="21"/>
      <c r="G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row>
    <row r="282" spans="1:44" x14ac:dyDescent="0.3">
      <c r="A282" s="21"/>
      <c r="B282" s="21"/>
      <c r="C282" s="21"/>
      <c r="D282" s="21"/>
      <c r="E282" s="21"/>
      <c r="F282" s="21"/>
      <c r="G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row>
    <row r="283" spans="1:44" x14ac:dyDescent="0.3">
      <c r="A283" s="21"/>
      <c r="B283" s="21"/>
      <c r="C283" s="21"/>
      <c r="D283" s="21"/>
      <c r="E283" s="21"/>
      <c r="F283" s="21"/>
      <c r="G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row>
    <row r="284" spans="1:44" x14ac:dyDescent="0.3">
      <c r="A284" s="21"/>
      <c r="B284" s="21"/>
      <c r="C284" s="21"/>
      <c r="D284" s="21"/>
      <c r="E284" s="21"/>
      <c r="F284" s="21"/>
      <c r="G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row>
    <row r="285" spans="1:44" x14ac:dyDescent="0.3">
      <c r="A285" s="21"/>
      <c r="B285" s="21"/>
      <c r="C285" s="21"/>
      <c r="D285" s="21"/>
      <c r="E285" s="21"/>
      <c r="F285" s="21"/>
      <c r="G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row>
    <row r="286" spans="1:44" x14ac:dyDescent="0.3">
      <c r="A286" s="21"/>
      <c r="B286" s="21"/>
      <c r="C286" s="21"/>
      <c r="D286" s="21"/>
      <c r="E286" s="21"/>
      <c r="F286" s="21"/>
      <c r="G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row>
    <row r="287" spans="1:44" x14ac:dyDescent="0.3">
      <c r="A287" s="21"/>
      <c r="B287" s="21"/>
      <c r="C287" s="21"/>
      <c r="D287" s="21"/>
      <c r="E287" s="21"/>
      <c r="F287" s="21"/>
      <c r="G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row>
    <row r="288" spans="1:44" x14ac:dyDescent="0.3">
      <c r="A288" s="21"/>
      <c r="B288" s="21"/>
      <c r="C288" s="21"/>
      <c r="D288" s="21"/>
      <c r="E288" s="21"/>
      <c r="F288" s="21"/>
      <c r="G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row>
    <row r="289" spans="1:44" x14ac:dyDescent="0.3">
      <c r="A289" s="21"/>
      <c r="B289" s="21"/>
      <c r="C289" s="21"/>
      <c r="D289" s="21"/>
      <c r="E289" s="21"/>
      <c r="F289" s="21"/>
      <c r="G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row>
    <row r="290" spans="1:44" x14ac:dyDescent="0.3">
      <c r="A290" s="21"/>
      <c r="B290" s="21"/>
      <c r="C290" s="21"/>
      <c r="D290" s="21"/>
      <c r="E290" s="21"/>
      <c r="F290" s="21"/>
      <c r="G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row>
    <row r="291" spans="1:44" x14ac:dyDescent="0.3">
      <c r="A291" s="21"/>
      <c r="B291" s="21"/>
      <c r="C291" s="21"/>
      <c r="D291" s="21"/>
      <c r="E291" s="21"/>
      <c r="F291" s="21"/>
      <c r="G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row>
    <row r="292" spans="1:44" x14ac:dyDescent="0.3">
      <c r="A292" s="21"/>
      <c r="B292" s="21"/>
      <c r="C292" s="21"/>
      <c r="D292" s="21"/>
      <c r="E292" s="21"/>
      <c r="F292" s="21"/>
      <c r="G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row>
    <row r="293" spans="1:44" x14ac:dyDescent="0.3">
      <c r="A293" s="21"/>
      <c r="B293" s="21"/>
      <c r="C293" s="21"/>
      <c r="D293" s="21"/>
      <c r="E293" s="21"/>
      <c r="F293" s="21"/>
      <c r="G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row>
    <row r="294" spans="1:44" x14ac:dyDescent="0.3">
      <c r="A294" s="21"/>
      <c r="B294" s="21"/>
      <c r="C294" s="21"/>
      <c r="D294" s="21"/>
      <c r="E294" s="21"/>
      <c r="F294" s="21"/>
      <c r="G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row>
    <row r="295" spans="1:44" x14ac:dyDescent="0.3">
      <c r="A295" s="21"/>
      <c r="B295" s="21"/>
      <c r="C295" s="21"/>
      <c r="D295" s="21"/>
      <c r="E295" s="21"/>
      <c r="F295" s="21"/>
      <c r="G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row>
    <row r="296" spans="1:44" x14ac:dyDescent="0.3">
      <c r="A296" s="21"/>
      <c r="B296" s="21"/>
      <c r="C296" s="21"/>
      <c r="D296" s="21"/>
      <c r="E296" s="21"/>
      <c r="F296" s="21"/>
      <c r="G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row>
    <row r="297" spans="1:44" x14ac:dyDescent="0.3">
      <c r="A297" s="21"/>
      <c r="B297" s="21"/>
      <c r="C297" s="21"/>
      <c r="D297" s="21"/>
      <c r="E297" s="21"/>
      <c r="F297" s="21"/>
      <c r="G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row>
    <row r="298" spans="1:44" x14ac:dyDescent="0.3">
      <c r="A298" s="21"/>
      <c r="B298" s="21"/>
      <c r="C298" s="21"/>
      <c r="D298" s="21"/>
      <c r="E298" s="21"/>
      <c r="F298" s="21"/>
      <c r="G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row>
    <row r="299" spans="1:44" x14ac:dyDescent="0.3">
      <c r="A299" s="21"/>
      <c r="B299" s="21"/>
      <c r="C299" s="21"/>
      <c r="D299" s="21"/>
      <c r="E299" s="21"/>
      <c r="F299" s="21"/>
      <c r="G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row>
    <row r="300" spans="1:44" x14ac:dyDescent="0.3">
      <c r="A300" s="21"/>
      <c r="B300" s="21"/>
      <c r="C300" s="21"/>
      <c r="D300" s="21"/>
      <c r="E300" s="21"/>
      <c r="F300" s="21"/>
      <c r="G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row>
    <row r="301" spans="1:44" x14ac:dyDescent="0.3">
      <c r="A301" s="21"/>
      <c r="B301" s="21"/>
      <c r="C301" s="21"/>
      <c r="D301" s="21"/>
      <c r="E301" s="21"/>
      <c r="F301" s="21"/>
      <c r="G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row>
    <row r="302" spans="1:44" x14ac:dyDescent="0.3">
      <c r="A302" s="21"/>
      <c r="B302" s="21"/>
      <c r="C302" s="21"/>
      <c r="D302" s="21"/>
      <c r="E302" s="21"/>
      <c r="F302" s="21"/>
      <c r="G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row>
    <row r="303" spans="1:44" x14ac:dyDescent="0.3">
      <c r="A303" s="21"/>
      <c r="B303" s="21"/>
      <c r="C303" s="21"/>
      <c r="D303" s="21"/>
      <c r="E303" s="21"/>
      <c r="F303" s="21"/>
      <c r="G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row>
    <row r="304" spans="1:44" x14ac:dyDescent="0.3">
      <c r="A304" s="21"/>
      <c r="B304" s="21"/>
      <c r="C304" s="21"/>
      <c r="D304" s="21"/>
      <c r="E304" s="21"/>
      <c r="F304" s="21"/>
      <c r="G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row>
    <row r="305" spans="1:44" x14ac:dyDescent="0.3">
      <c r="A305" s="21"/>
      <c r="B305" s="21"/>
      <c r="C305" s="21"/>
      <c r="D305" s="21"/>
      <c r="E305" s="21"/>
      <c r="F305" s="21"/>
      <c r="G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row>
    <row r="306" spans="1:44" x14ac:dyDescent="0.3">
      <c r="A306" s="21"/>
      <c r="B306" s="21"/>
      <c r="C306" s="21"/>
      <c r="D306" s="21"/>
      <c r="E306" s="21"/>
      <c r="F306" s="21"/>
      <c r="G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row>
    <row r="307" spans="1:44" x14ac:dyDescent="0.3">
      <c r="A307" s="21"/>
      <c r="B307" s="21"/>
      <c r="C307" s="21"/>
      <c r="D307" s="21"/>
      <c r="E307" s="21"/>
      <c r="F307" s="21"/>
      <c r="G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row>
    <row r="308" spans="1:44" x14ac:dyDescent="0.3">
      <c r="A308" s="21"/>
      <c r="B308" s="21"/>
      <c r="C308" s="21"/>
      <c r="D308" s="21"/>
      <c r="E308" s="21"/>
      <c r="F308" s="21"/>
      <c r="G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row>
    <row r="309" spans="1:44" x14ac:dyDescent="0.3">
      <c r="A309" s="21"/>
      <c r="B309" s="21"/>
      <c r="C309" s="21"/>
      <c r="D309" s="21"/>
      <c r="E309" s="21"/>
      <c r="F309" s="21"/>
      <c r="G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row>
    <row r="310" spans="1:44" x14ac:dyDescent="0.3">
      <c r="A310" s="21"/>
      <c r="B310" s="21"/>
      <c r="C310" s="21"/>
      <c r="D310" s="21"/>
      <c r="E310" s="21"/>
      <c r="F310" s="21"/>
      <c r="G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row>
    <row r="311" spans="1:44" x14ac:dyDescent="0.3">
      <c r="A311" s="21"/>
      <c r="B311" s="21"/>
      <c r="C311" s="21"/>
      <c r="D311" s="21"/>
      <c r="E311" s="21"/>
      <c r="F311" s="21"/>
      <c r="G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row>
    <row r="312" spans="1:44" x14ac:dyDescent="0.3">
      <c r="A312" s="21"/>
      <c r="B312" s="21"/>
      <c r="C312" s="21"/>
      <c r="D312" s="21"/>
      <c r="E312" s="21"/>
      <c r="F312" s="21"/>
      <c r="G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row>
    <row r="313" spans="1:44" x14ac:dyDescent="0.3">
      <c r="A313" s="21"/>
      <c r="B313" s="21"/>
      <c r="C313" s="21"/>
      <c r="D313" s="21"/>
      <c r="E313" s="21"/>
      <c r="F313" s="21"/>
      <c r="G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row>
    <row r="314" spans="1:44" x14ac:dyDescent="0.3">
      <c r="A314" s="21"/>
      <c r="B314" s="21"/>
      <c r="C314" s="21"/>
      <c r="D314" s="21"/>
      <c r="E314" s="21"/>
      <c r="F314" s="21"/>
      <c r="G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row>
    <row r="315" spans="1:44" x14ac:dyDescent="0.3">
      <c r="A315" s="21"/>
      <c r="B315" s="21"/>
      <c r="C315" s="21"/>
      <c r="D315" s="21"/>
      <c r="E315" s="21"/>
      <c r="F315" s="21"/>
      <c r="G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row>
    <row r="316" spans="1:44" x14ac:dyDescent="0.3">
      <c r="A316" s="21"/>
      <c r="B316" s="21"/>
      <c r="C316" s="21"/>
      <c r="D316" s="21"/>
      <c r="E316" s="21"/>
      <c r="F316" s="21"/>
      <c r="G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row>
    <row r="317" spans="1:44" x14ac:dyDescent="0.3">
      <c r="A317" s="21"/>
      <c r="B317" s="21"/>
      <c r="C317" s="21"/>
      <c r="D317" s="21"/>
      <c r="E317" s="21"/>
      <c r="F317" s="21"/>
      <c r="G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row>
    <row r="318" spans="1:44" x14ac:dyDescent="0.3">
      <c r="A318" s="21"/>
      <c r="B318" s="21"/>
      <c r="C318" s="21"/>
      <c r="D318" s="21"/>
      <c r="E318" s="21"/>
      <c r="F318" s="21"/>
      <c r="G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row>
    <row r="319" spans="1:44" x14ac:dyDescent="0.3">
      <c r="A319" s="21"/>
      <c r="B319" s="21"/>
      <c r="C319" s="21"/>
      <c r="D319" s="21"/>
      <c r="E319" s="21"/>
      <c r="F319" s="21"/>
      <c r="G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row>
    <row r="320" spans="1:44" x14ac:dyDescent="0.3">
      <c r="A320" s="21"/>
      <c r="B320" s="21"/>
      <c r="C320" s="21"/>
      <c r="D320" s="21"/>
      <c r="E320" s="21"/>
      <c r="F320" s="21"/>
      <c r="G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row>
    <row r="321" spans="1:44" x14ac:dyDescent="0.3">
      <c r="A321" s="21"/>
      <c r="B321" s="21"/>
      <c r="C321" s="21"/>
      <c r="D321" s="21"/>
      <c r="E321" s="21"/>
      <c r="F321" s="21"/>
      <c r="G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row>
    <row r="322" spans="1:44" x14ac:dyDescent="0.3">
      <c r="A322" s="21"/>
      <c r="B322" s="21"/>
      <c r="C322" s="21"/>
      <c r="D322" s="21"/>
      <c r="E322" s="21"/>
      <c r="F322" s="21"/>
      <c r="G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row>
    <row r="323" spans="1:44" x14ac:dyDescent="0.3">
      <c r="A323" s="21"/>
      <c r="B323" s="21"/>
      <c r="C323" s="21"/>
      <c r="D323" s="21"/>
      <c r="E323" s="21"/>
      <c r="F323" s="21"/>
      <c r="G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row>
    <row r="324" spans="1:44" x14ac:dyDescent="0.3">
      <c r="A324" s="21"/>
      <c r="B324" s="21"/>
      <c r="C324" s="21"/>
      <c r="D324" s="21"/>
      <c r="E324" s="21"/>
      <c r="F324" s="21"/>
      <c r="G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row>
    <row r="325" spans="1:44" x14ac:dyDescent="0.3">
      <c r="A325" s="21"/>
      <c r="B325" s="21"/>
      <c r="C325" s="21"/>
      <c r="D325" s="21"/>
      <c r="E325" s="21"/>
      <c r="F325" s="21"/>
      <c r="G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row>
    <row r="326" spans="1:44" x14ac:dyDescent="0.3">
      <c r="A326" s="21"/>
      <c r="B326" s="21"/>
      <c r="C326" s="21"/>
      <c r="D326" s="21"/>
      <c r="E326" s="21"/>
      <c r="F326" s="21"/>
      <c r="G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row>
    <row r="327" spans="1:44" x14ac:dyDescent="0.3">
      <c r="A327" s="21"/>
      <c r="B327" s="21"/>
      <c r="C327" s="21"/>
      <c r="D327" s="21"/>
      <c r="E327" s="21"/>
      <c r="F327" s="21"/>
      <c r="G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row>
    <row r="328" spans="1:44" x14ac:dyDescent="0.3">
      <c r="A328" s="21"/>
      <c r="B328" s="21"/>
      <c r="C328" s="21"/>
      <c r="D328" s="21"/>
      <c r="E328" s="21"/>
      <c r="F328" s="21"/>
      <c r="G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row>
    <row r="329" spans="1:44" x14ac:dyDescent="0.3">
      <c r="A329" s="21"/>
      <c r="B329" s="21"/>
      <c r="C329" s="21"/>
      <c r="D329" s="21"/>
      <c r="E329" s="21"/>
      <c r="F329" s="21"/>
      <c r="G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row>
    <row r="330" spans="1:44" x14ac:dyDescent="0.3">
      <c r="A330" s="21"/>
      <c r="B330" s="21"/>
      <c r="C330" s="21"/>
      <c r="D330" s="21"/>
      <c r="E330" s="21"/>
      <c r="F330" s="21"/>
      <c r="G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row>
    <row r="331" spans="1:44" x14ac:dyDescent="0.3">
      <c r="A331" s="21"/>
      <c r="B331" s="21"/>
      <c r="C331" s="21"/>
      <c r="D331" s="21"/>
      <c r="E331" s="21"/>
      <c r="F331" s="21"/>
      <c r="G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row>
    <row r="332" spans="1:44" x14ac:dyDescent="0.3">
      <c r="A332" s="21"/>
      <c r="B332" s="21"/>
      <c r="C332" s="21"/>
      <c r="D332" s="21"/>
      <c r="E332" s="21"/>
      <c r="F332" s="21"/>
      <c r="G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row>
    <row r="333" spans="1:44" x14ac:dyDescent="0.3">
      <c r="A333" s="21"/>
      <c r="B333" s="21"/>
      <c r="C333" s="21"/>
      <c r="D333" s="21"/>
      <c r="E333" s="21"/>
      <c r="F333" s="21"/>
      <c r="G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row>
    <row r="334" spans="1:44" x14ac:dyDescent="0.3">
      <c r="A334" s="21"/>
      <c r="B334" s="21"/>
      <c r="C334" s="21"/>
      <c r="D334" s="21"/>
      <c r="E334" s="21"/>
      <c r="F334" s="21"/>
      <c r="G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row>
    <row r="335" spans="1:44" x14ac:dyDescent="0.3">
      <c r="A335" s="21"/>
      <c r="B335" s="21"/>
      <c r="C335" s="21"/>
      <c r="D335" s="21"/>
      <c r="E335" s="21"/>
      <c r="F335" s="21"/>
      <c r="G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row>
    <row r="336" spans="1:44" x14ac:dyDescent="0.3">
      <c r="A336" s="21"/>
      <c r="B336" s="21"/>
      <c r="C336" s="21"/>
      <c r="D336" s="21"/>
      <c r="E336" s="21"/>
      <c r="F336" s="21"/>
      <c r="G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row>
    <row r="337" spans="1:44" x14ac:dyDescent="0.3">
      <c r="A337" s="21"/>
      <c r="B337" s="21"/>
      <c r="C337" s="21"/>
      <c r="D337" s="21"/>
      <c r="E337" s="21"/>
      <c r="F337" s="21"/>
      <c r="G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row>
    <row r="338" spans="1:44" x14ac:dyDescent="0.3">
      <c r="A338" s="21"/>
      <c r="B338" s="21"/>
      <c r="C338" s="21"/>
      <c r="D338" s="21"/>
      <c r="E338" s="21"/>
      <c r="F338" s="21"/>
      <c r="G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row>
    <row r="339" spans="1:44" x14ac:dyDescent="0.3">
      <c r="A339" s="21"/>
      <c r="B339" s="21"/>
      <c r="C339" s="21"/>
      <c r="D339" s="21"/>
      <c r="E339" s="21"/>
      <c r="F339" s="21"/>
      <c r="G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row>
    <row r="340" spans="1:44" x14ac:dyDescent="0.3">
      <c r="A340" s="21"/>
      <c r="B340" s="21"/>
      <c r="C340" s="21"/>
      <c r="D340" s="21"/>
      <c r="E340" s="21"/>
      <c r="F340" s="21"/>
      <c r="G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row>
    <row r="341" spans="1:44" x14ac:dyDescent="0.3">
      <c r="A341" s="21"/>
      <c r="B341" s="21"/>
      <c r="C341" s="21"/>
      <c r="D341" s="21"/>
      <c r="E341" s="21"/>
      <c r="F341" s="21"/>
      <c r="G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row>
    <row r="342" spans="1:44" x14ac:dyDescent="0.3">
      <c r="A342" s="21"/>
      <c r="B342" s="21"/>
      <c r="C342" s="21"/>
      <c r="D342" s="21"/>
      <c r="E342" s="21"/>
      <c r="F342" s="21"/>
      <c r="G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row>
    <row r="343" spans="1:44" x14ac:dyDescent="0.3">
      <c r="A343" s="21"/>
      <c r="B343" s="21"/>
      <c r="C343" s="21"/>
      <c r="D343" s="21"/>
      <c r="E343" s="21"/>
      <c r="F343" s="21"/>
      <c r="G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row>
    <row r="344" spans="1:44" x14ac:dyDescent="0.3">
      <c r="A344" s="21"/>
      <c r="B344" s="21"/>
      <c r="C344" s="21"/>
      <c r="D344" s="21"/>
      <c r="E344" s="21"/>
      <c r="F344" s="21"/>
      <c r="G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row>
    <row r="345" spans="1:44" x14ac:dyDescent="0.3">
      <c r="A345" s="21"/>
      <c r="B345" s="21"/>
      <c r="C345" s="21"/>
      <c r="D345" s="21"/>
      <c r="E345" s="21"/>
      <c r="F345" s="21"/>
      <c r="G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row>
    <row r="346" spans="1:44" x14ac:dyDescent="0.3">
      <c r="A346" s="21"/>
      <c r="B346" s="21"/>
      <c r="C346" s="21"/>
      <c r="D346" s="21"/>
      <c r="E346" s="21"/>
      <c r="F346" s="21"/>
      <c r="G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row>
    <row r="347" spans="1:44" x14ac:dyDescent="0.3">
      <c r="A347" s="21"/>
      <c r="B347" s="21"/>
      <c r="C347" s="21"/>
      <c r="D347" s="21"/>
      <c r="E347" s="21"/>
      <c r="F347" s="21"/>
      <c r="G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row>
    <row r="348" spans="1:44" x14ac:dyDescent="0.3">
      <c r="A348" s="21"/>
      <c r="B348" s="21"/>
      <c r="C348" s="21"/>
      <c r="D348" s="21"/>
      <c r="E348" s="21"/>
      <c r="F348" s="21"/>
      <c r="G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row>
    <row r="349" spans="1:44" x14ac:dyDescent="0.3">
      <c r="A349" s="21"/>
      <c r="B349" s="21"/>
      <c r="C349" s="21"/>
      <c r="D349" s="21"/>
      <c r="E349" s="21"/>
      <c r="F349" s="21"/>
      <c r="G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row>
  </sheetData>
  <pageMargins left="0.70866141732283472" right="0.70866141732283472" top="0.74803149606299213" bottom="0.74803149606299213" header="0.31496062992125984" footer="0.31496062992125984"/>
  <pageSetup orientation="landscape"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Notes</vt:lpstr>
      <vt:lpstr>PVs for options</vt:lpstr>
      <vt:lpstr>Summary</vt:lpstr>
      <vt:lpstr>Notes!Print_Area</vt:lpstr>
      <vt:lpstr>'PVs for options'!Print_Area</vt:lpstr>
      <vt:lpstr>Summary!Print_Area</vt:lpstr>
    </vt:vector>
  </TitlesOfParts>
  <Company>NZ Transport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Bernie Cuttance</dc:creator>
  <cp:lastModifiedBy>Bernie Cuttance</cp:lastModifiedBy>
  <cp:lastPrinted>2017-03-07T22:00:03Z</cp:lastPrinted>
  <dcterms:created xsi:type="dcterms:W3CDTF">2014-05-19T05:32:08Z</dcterms:created>
  <dcterms:modified xsi:type="dcterms:W3CDTF">2017-03-08T21:54:56Z</dcterms:modified>
</cp:coreProperties>
</file>